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83BE50E2-B367-473D-8EE0-9BFC4AF95503}" xr6:coauthVersionLast="47" xr6:coauthVersionMax="47" xr10:uidLastSave="{00000000-0000-0000-0000-000000000000}"/>
  <bookViews>
    <workbookView xWindow="-30828" yWindow="-2148" windowWidth="30936" windowHeight="16896" tabRatio="601" firstSheet="1"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G598" i="4" s="1"/>
  <c r="C601" i="4"/>
  <c r="F600" i="4"/>
  <c r="F599" i="4"/>
  <c r="F598" i="4"/>
  <c r="F597" i="4"/>
  <c r="F601" i="4" s="1"/>
  <c r="G591" i="4"/>
  <c r="D585" i="4"/>
  <c r="G584" i="4" s="1"/>
  <c r="C585" i="4"/>
  <c r="F583" i="4" s="1"/>
  <c r="F584" i="4"/>
  <c r="G583" i="4"/>
  <c r="G582" i="4"/>
  <c r="F582" i="4"/>
  <c r="G581" i="4"/>
  <c r="G580" i="4"/>
  <c r="F580" i="4"/>
  <c r="G579" i="4"/>
  <c r="F579" i="4"/>
  <c r="F578" i="4"/>
  <c r="G577" i="4"/>
  <c r="F577" i="4"/>
  <c r="G576" i="4"/>
  <c r="F576" i="4"/>
  <c r="G575" i="4"/>
  <c r="G574" i="4"/>
  <c r="F574" i="4"/>
  <c r="G573" i="4"/>
  <c r="F573" i="4"/>
  <c r="F572" i="4"/>
  <c r="D567" i="4"/>
  <c r="G562" i="4" s="1"/>
  <c r="C567" i="4"/>
  <c r="F556" i="4" s="1"/>
  <c r="D544" i="4"/>
  <c r="G541" i="4" s="1"/>
  <c r="C544" i="4"/>
  <c r="F539" i="4" s="1"/>
  <c r="F542" i="4"/>
  <c r="F541" i="4"/>
  <c r="G540" i="4"/>
  <c r="F540" i="4"/>
  <c r="G538" i="4"/>
  <c r="F538" i="4"/>
  <c r="F536" i="4"/>
  <c r="F535" i="4"/>
  <c r="G534" i="4"/>
  <c r="F534" i="4"/>
  <c r="G532" i="4"/>
  <c r="F532" i="4"/>
  <c r="F530" i="4"/>
  <c r="F529" i="4"/>
  <c r="G528" i="4"/>
  <c r="F528" i="4"/>
  <c r="G526" i="4"/>
  <c r="F526" i="4"/>
  <c r="G491" i="4"/>
  <c r="F491" i="4"/>
  <c r="G490" i="4"/>
  <c r="F490" i="4"/>
  <c r="G489" i="4"/>
  <c r="G488" i="4"/>
  <c r="F488" i="4"/>
  <c r="D487" i="4"/>
  <c r="G493" i="4" s="1"/>
  <c r="C487" i="4"/>
  <c r="F489" i="4" s="1"/>
  <c r="G486" i="4"/>
  <c r="F486" i="4"/>
  <c r="G485" i="4"/>
  <c r="F485" i="4"/>
  <c r="G484" i="4"/>
  <c r="G483" i="4"/>
  <c r="F483" i="4"/>
  <c r="G481" i="4"/>
  <c r="F481" i="4"/>
  <c r="G480" i="4"/>
  <c r="F480" i="4"/>
  <c r="G479" i="4"/>
  <c r="F479" i="4"/>
  <c r="F467" i="4"/>
  <c r="G466" i="4"/>
  <c r="F466" i="4"/>
  <c r="D465" i="4"/>
  <c r="G467" i="4" s="1"/>
  <c r="C465" i="4"/>
  <c r="F471" i="4" s="1"/>
  <c r="F462" i="4"/>
  <c r="G461" i="4"/>
  <c r="F461" i="4"/>
  <c r="F459" i="4"/>
  <c r="D452" i="4"/>
  <c r="G447" i="4" s="1"/>
  <c r="C452" i="4"/>
  <c r="F446" i="4" s="1"/>
  <c r="G393" i="4"/>
  <c r="G392" i="4"/>
  <c r="G391" i="4"/>
  <c r="G390" i="4"/>
  <c r="G389" i="4"/>
  <c r="G388" i="4"/>
  <c r="G387" i="4"/>
  <c r="G386" i="4"/>
  <c r="G385" i="4"/>
  <c r="G384" i="4"/>
  <c r="G383" i="4"/>
  <c r="G382" i="4"/>
  <c r="D382" i="4"/>
  <c r="C382" i="4"/>
  <c r="D372" i="4"/>
  <c r="G371" i="4" s="1"/>
  <c r="C372" i="4"/>
  <c r="F368" i="4" s="1"/>
  <c r="F372" i="4" s="1"/>
  <c r="F371" i="4"/>
  <c r="G370" i="4"/>
  <c r="F370" i="4"/>
  <c r="G369" i="4"/>
  <c r="F369" i="4"/>
  <c r="G368" i="4"/>
  <c r="D365" i="4"/>
  <c r="G364" i="4" s="1"/>
  <c r="C365" i="4"/>
  <c r="F361" i="4" s="1"/>
  <c r="F364" i="4"/>
  <c r="G363" i="4"/>
  <c r="F363" i="4"/>
  <c r="G362" i="4"/>
  <c r="F362" i="4"/>
  <c r="G361" i="4"/>
  <c r="G360" i="4"/>
  <c r="F360" i="4"/>
  <c r="G359" i="4"/>
  <c r="F359" i="4"/>
  <c r="F358" i="4"/>
  <c r="D346" i="4"/>
  <c r="G341" i="4" s="1"/>
  <c r="C346" i="4"/>
  <c r="F345" i="4" s="1"/>
  <c r="D328" i="4"/>
  <c r="G327" i="4" s="1"/>
  <c r="C328" i="4"/>
  <c r="F324" i="4" s="1"/>
  <c r="F327" i="4"/>
  <c r="G326" i="4"/>
  <c r="F326" i="4"/>
  <c r="G325" i="4"/>
  <c r="F325" i="4"/>
  <c r="G324" i="4"/>
  <c r="G323" i="4"/>
  <c r="F323" i="4"/>
  <c r="G322" i="4"/>
  <c r="F322" i="4"/>
  <c r="F321" i="4"/>
  <c r="G320" i="4"/>
  <c r="F320" i="4"/>
  <c r="G319" i="4"/>
  <c r="F319" i="4"/>
  <c r="G318" i="4"/>
  <c r="G317" i="4"/>
  <c r="F317" i="4"/>
  <c r="G316" i="4"/>
  <c r="F316" i="4"/>
  <c r="G315" i="4"/>
  <c r="F315" i="4"/>
  <c r="G314" i="4"/>
  <c r="F314" i="4"/>
  <c r="G313" i="4"/>
  <c r="F313" i="4"/>
  <c r="G312" i="4"/>
  <c r="G311" i="4"/>
  <c r="F311" i="4"/>
  <c r="G310" i="4"/>
  <c r="F310" i="4"/>
  <c r="D305" i="4"/>
  <c r="G303" i="4" s="1"/>
  <c r="C305" i="4"/>
  <c r="F303" i="4" s="1"/>
  <c r="G304" i="4"/>
  <c r="F304" i="4"/>
  <c r="G302" i="4"/>
  <c r="G299" i="4"/>
  <c r="G298" i="4"/>
  <c r="F298" i="4"/>
  <c r="G296" i="4"/>
  <c r="G293" i="4"/>
  <c r="F293" i="4"/>
  <c r="G292" i="4"/>
  <c r="F292" i="4"/>
  <c r="G290" i="4"/>
  <c r="G287" i="4"/>
  <c r="F287" i="4"/>
  <c r="D249" i="4"/>
  <c r="G254" i="4" s="1"/>
  <c r="C249" i="4"/>
  <c r="F254" i="4" s="1"/>
  <c r="G231" i="4"/>
  <c r="F231" i="4"/>
  <c r="G229" i="4"/>
  <c r="D227" i="4"/>
  <c r="G232" i="4" s="1"/>
  <c r="C227" i="4"/>
  <c r="F230" i="4" s="1"/>
  <c r="G226" i="4"/>
  <c r="F226" i="4"/>
  <c r="G224" i="4"/>
  <c r="G221" i="4"/>
  <c r="G220" i="4"/>
  <c r="F220" i="4"/>
  <c r="D214" i="4"/>
  <c r="G213" i="4" s="1"/>
  <c r="C214" i="4"/>
  <c r="F210" i="4" s="1"/>
  <c r="F213" i="4"/>
  <c r="G212" i="4"/>
  <c r="F212" i="4"/>
  <c r="G211" i="4"/>
  <c r="F211" i="4"/>
  <c r="G210" i="4"/>
  <c r="G209" i="4"/>
  <c r="F209" i="4"/>
  <c r="G208" i="4"/>
  <c r="F208" i="4"/>
  <c r="F207" i="4"/>
  <c r="G206" i="4"/>
  <c r="F206" i="4"/>
  <c r="G205" i="4"/>
  <c r="F205" i="4"/>
  <c r="G204" i="4"/>
  <c r="G203" i="4"/>
  <c r="F203" i="4"/>
  <c r="G202" i="4"/>
  <c r="F202" i="4"/>
  <c r="F201" i="4"/>
  <c r="G200" i="4"/>
  <c r="F200" i="4"/>
  <c r="G199" i="4"/>
  <c r="F199" i="4"/>
  <c r="G198" i="4"/>
  <c r="G197" i="4"/>
  <c r="F197" i="4"/>
  <c r="G196" i="4"/>
  <c r="F196" i="4"/>
  <c r="F195" i="4"/>
  <c r="G194" i="4"/>
  <c r="F194" i="4"/>
  <c r="G193" i="4"/>
  <c r="F193" i="4"/>
  <c r="G192" i="4"/>
  <c r="G191" i="4"/>
  <c r="F191" i="4"/>
  <c r="G190" i="4"/>
  <c r="F190" i="4"/>
  <c r="F181" i="4"/>
  <c r="F180" i="4"/>
  <c r="F174" i="4"/>
  <c r="F173" i="4"/>
  <c r="F172" i="4"/>
  <c r="F171" i="4"/>
  <c r="F170" i="4"/>
  <c r="F162" i="4"/>
  <c r="F161" i="4"/>
  <c r="F160" i="4"/>
  <c r="F152" i="4"/>
  <c r="F151" i="4"/>
  <c r="F150" i="4"/>
  <c r="F103" i="4"/>
  <c r="F102" i="4"/>
  <c r="F101" i="4"/>
  <c r="F100" i="4"/>
  <c r="F99" i="4"/>
  <c r="C99" i="4"/>
  <c r="F76" i="4"/>
  <c r="D76" i="4"/>
  <c r="C76" i="4"/>
  <c r="F72" i="4"/>
  <c r="D72" i="4"/>
  <c r="C72" i="4"/>
  <c r="F52" i="4"/>
  <c r="F44" i="4" s="1"/>
  <c r="D44" i="4"/>
  <c r="C44" i="4"/>
  <c r="F36" i="4"/>
  <c r="F28" i="4"/>
  <c r="F25" i="4"/>
  <c r="F24" i="4"/>
  <c r="F23" i="4"/>
  <c r="F22" i="4"/>
  <c r="F20" i="4"/>
  <c r="F19" i="4"/>
  <c r="F18" i="4"/>
  <c r="F17" i="4"/>
  <c r="F16" i="4"/>
  <c r="C15" i="4"/>
  <c r="F26" i="4" s="1"/>
  <c r="F14" i="4"/>
  <c r="F13" i="4"/>
  <c r="F15" i="4" s="1"/>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3" i="3"/>
  <c r="C209" i="3"/>
  <c r="F215" i="3" s="1"/>
  <c r="F208" i="3"/>
  <c r="F207" i="3"/>
  <c r="F206" i="3"/>
  <c r="F205" i="3"/>
  <c r="F203" i="3"/>
  <c r="F202" i="3"/>
  <c r="F198" i="3"/>
  <c r="F197" i="3"/>
  <c r="F196" i="3"/>
  <c r="F195" i="3"/>
  <c r="F194" i="3"/>
  <c r="F193" i="3"/>
  <c r="C179" i="3"/>
  <c r="F180" i="3" s="1"/>
  <c r="F178" i="3"/>
  <c r="D167" i="3"/>
  <c r="C167" i="3"/>
  <c r="F164" i="3" s="1"/>
  <c r="F167" i="3" s="1"/>
  <c r="G166" i="3"/>
  <c r="F166" i="3"/>
  <c r="G165" i="3"/>
  <c r="F165" i="3"/>
  <c r="G164" i="3"/>
  <c r="G167" i="3" s="1"/>
  <c r="F159" i="3"/>
  <c r="G158" i="3"/>
  <c r="F158" i="3"/>
  <c r="D157" i="3"/>
  <c r="G159" i="3" s="1"/>
  <c r="C157" i="3"/>
  <c r="F152" i="3" s="1"/>
  <c r="F154" i="3"/>
  <c r="G153" i="3"/>
  <c r="F153" i="3"/>
  <c r="G152" i="3"/>
  <c r="F148" i="3"/>
  <c r="G147" i="3"/>
  <c r="F147" i="3"/>
  <c r="G146" i="3"/>
  <c r="F142" i="3"/>
  <c r="G141" i="3"/>
  <c r="F141" i="3"/>
  <c r="G140" i="3"/>
  <c r="G135" i="3"/>
  <c r="F135" i="3"/>
  <c r="G134" i="3"/>
  <c r="F134" i="3"/>
  <c r="G133" i="3"/>
  <c r="G132" i="3"/>
  <c r="F132" i="3"/>
  <c r="D131" i="3"/>
  <c r="G126" i="3" s="1"/>
  <c r="C131" i="3"/>
  <c r="F133" i="3" s="1"/>
  <c r="G130" i="3"/>
  <c r="F130" i="3"/>
  <c r="G129" i="3"/>
  <c r="F129" i="3"/>
  <c r="G128" i="3"/>
  <c r="G127" i="3"/>
  <c r="F127" i="3"/>
  <c r="G125" i="3"/>
  <c r="G124" i="3"/>
  <c r="F124" i="3"/>
  <c r="G123" i="3"/>
  <c r="F123" i="3"/>
  <c r="G122" i="3"/>
  <c r="G121" i="3"/>
  <c r="F121" i="3"/>
  <c r="G119" i="3"/>
  <c r="G118" i="3"/>
  <c r="F118" i="3"/>
  <c r="G117" i="3"/>
  <c r="F117" i="3"/>
  <c r="G116" i="3"/>
  <c r="G115" i="3"/>
  <c r="F115" i="3"/>
  <c r="G114" i="3"/>
  <c r="G113" i="3"/>
  <c r="G112" i="3"/>
  <c r="F112" i="3"/>
  <c r="D100" i="3"/>
  <c r="G95" i="3" s="1"/>
  <c r="C100" i="3"/>
  <c r="F95" i="3" s="1"/>
  <c r="G87" i="3"/>
  <c r="F87" i="3"/>
  <c r="G81" i="3"/>
  <c r="F81" i="3"/>
  <c r="G80" i="3"/>
  <c r="F80" i="3"/>
  <c r="G79" i="3"/>
  <c r="G78" i="3"/>
  <c r="F78" i="3"/>
  <c r="D77" i="3"/>
  <c r="G86" i="3" s="1"/>
  <c r="C77" i="3"/>
  <c r="F79" i="3" s="1"/>
  <c r="G76" i="3"/>
  <c r="F76" i="3"/>
  <c r="G75" i="3"/>
  <c r="F75" i="3"/>
  <c r="G74" i="3"/>
  <c r="G73" i="3"/>
  <c r="F73" i="3"/>
  <c r="G70" i="3"/>
  <c r="F70" i="3"/>
  <c r="F64" i="3"/>
  <c r="F63" i="3"/>
  <c r="F62" i="3"/>
  <c r="F60" i="3"/>
  <c r="F59" i="3"/>
  <c r="C58" i="3"/>
  <c r="F61" i="3" s="1"/>
  <c r="F57" i="3"/>
  <c r="F56" i="3"/>
  <c r="F55" i="3"/>
  <c r="F54" i="3"/>
  <c r="F53" i="3"/>
  <c r="F58" i="3" s="1"/>
  <c r="C47" i="3"/>
  <c r="D45" i="3"/>
  <c r="C293" i="3"/>
  <c r="F295" i="3"/>
  <c r="D295" i="3"/>
  <c r="D291" i="3"/>
  <c r="C295" i="3"/>
  <c r="F307" i="3"/>
  <c r="G293" i="3"/>
  <c r="D293" i="3"/>
  <c r="D307" i="3"/>
  <c r="F293" i="3"/>
  <c r="C307" i="3"/>
  <c r="C291" i="3"/>
  <c r="G250" i="4" l="1"/>
  <c r="G253" i="4"/>
  <c r="G255" i="4"/>
  <c r="G242" i="4"/>
  <c r="G243" i="4"/>
  <c r="G244" i="4"/>
  <c r="G245" i="4"/>
  <c r="G248" i="4"/>
  <c r="F252" i="4"/>
  <c r="F245" i="4"/>
  <c r="F253" i="4"/>
  <c r="F246" i="4"/>
  <c r="F255" i="4"/>
  <c r="F247" i="4"/>
  <c r="F248" i="4"/>
  <c r="F241" i="4"/>
  <c r="F242" i="4"/>
  <c r="F250" i="4"/>
  <c r="F243" i="4"/>
  <c r="F244" i="4"/>
  <c r="F249" i="4" s="1"/>
  <c r="F251" i="4"/>
  <c r="G328" i="4"/>
  <c r="F77" i="3"/>
  <c r="F365" i="4"/>
  <c r="G372" i="4"/>
  <c r="F549" i="4"/>
  <c r="F555" i="4"/>
  <c r="F561" i="4"/>
  <c r="G555" i="4"/>
  <c r="F221" i="4"/>
  <c r="F299" i="4"/>
  <c r="F341" i="4"/>
  <c r="F429" i="4"/>
  <c r="F441" i="4"/>
  <c r="F562" i="4"/>
  <c r="F71" i="3"/>
  <c r="F96" i="3"/>
  <c r="F113" i="3"/>
  <c r="F125" i="3"/>
  <c r="F143" i="3"/>
  <c r="F160" i="3"/>
  <c r="F181" i="3"/>
  <c r="F288" i="4"/>
  <c r="F305" i="4" s="1"/>
  <c r="F300" i="4"/>
  <c r="F342" i="4"/>
  <c r="F436" i="4"/>
  <c r="F492" i="4"/>
  <c r="F563" i="4"/>
  <c r="G71" i="3"/>
  <c r="G77" i="3" s="1"/>
  <c r="G82" i="3"/>
  <c r="G96" i="3"/>
  <c r="G136" i="3"/>
  <c r="G143" i="3"/>
  <c r="G149" i="3"/>
  <c r="G155" i="3"/>
  <c r="G160" i="3"/>
  <c r="F182" i="3"/>
  <c r="F199" i="3"/>
  <c r="F209" i="3" s="1"/>
  <c r="F210" i="3"/>
  <c r="F21" i="4"/>
  <c r="G195" i="4"/>
  <c r="G214" i="4" s="1"/>
  <c r="G201" i="4"/>
  <c r="G207" i="4"/>
  <c r="G222" i="4"/>
  <c r="G233" i="4"/>
  <c r="G246" i="4"/>
  <c r="G251" i="4"/>
  <c r="G288" i="4"/>
  <c r="G305" i="4" s="1"/>
  <c r="G294" i="4"/>
  <c r="G300" i="4"/>
  <c r="G321" i="4"/>
  <c r="G336" i="4"/>
  <c r="G342" i="4"/>
  <c r="G358" i="4"/>
  <c r="G365" i="4" s="1"/>
  <c r="G430" i="4"/>
  <c r="G436" i="4"/>
  <c r="G442" i="4"/>
  <c r="G448" i="4"/>
  <c r="G457" i="4"/>
  <c r="G465" i="4" s="1"/>
  <c r="G463" i="4"/>
  <c r="G468" i="4"/>
  <c r="G492" i="4"/>
  <c r="G530" i="4"/>
  <c r="G536" i="4"/>
  <c r="G542" i="4"/>
  <c r="G551" i="4"/>
  <c r="G557" i="4"/>
  <c r="G563" i="4"/>
  <c r="G572" i="4"/>
  <c r="G578" i="4"/>
  <c r="G599" i="4"/>
  <c r="F340" i="4"/>
  <c r="F434" i="4"/>
  <c r="G334" i="4"/>
  <c r="G428" i="4"/>
  <c r="G440" i="4"/>
  <c r="G549" i="4"/>
  <c r="F335" i="4"/>
  <c r="F435" i="4"/>
  <c r="F550" i="4"/>
  <c r="F82" i="3"/>
  <c r="F233" i="4"/>
  <c r="F430" i="4"/>
  <c r="F442" i="4"/>
  <c r="F457" i="4"/>
  <c r="F463" i="4"/>
  <c r="F468" i="4"/>
  <c r="F551" i="4"/>
  <c r="F557" i="4"/>
  <c r="G101" i="3"/>
  <c r="F72" i="3"/>
  <c r="F86" i="3"/>
  <c r="F97" i="3"/>
  <c r="F102" i="3"/>
  <c r="F114" i="3"/>
  <c r="F131" i="3" s="1"/>
  <c r="F120" i="3"/>
  <c r="F126" i="3"/>
  <c r="F138" i="3"/>
  <c r="F144" i="3"/>
  <c r="F150" i="3"/>
  <c r="F156" i="3"/>
  <c r="F161" i="3"/>
  <c r="F183" i="3"/>
  <c r="F200" i="3"/>
  <c r="F211" i="3"/>
  <c r="F223" i="4"/>
  <c r="F228" i="4"/>
  <c r="F289" i="4"/>
  <c r="F295" i="4"/>
  <c r="F301" i="4"/>
  <c r="F337" i="4"/>
  <c r="F343" i="4"/>
  <c r="F431" i="4"/>
  <c r="F437" i="4"/>
  <c r="F443" i="4"/>
  <c r="F449" i="4"/>
  <c r="F458" i="4"/>
  <c r="F464" i="4"/>
  <c r="F469" i="4"/>
  <c r="F482" i="4"/>
  <c r="F487" i="4" s="1"/>
  <c r="F493" i="4"/>
  <c r="F531" i="4"/>
  <c r="F537" i="4"/>
  <c r="F543" i="4"/>
  <c r="F552" i="4"/>
  <c r="F558" i="4"/>
  <c r="F564" i="4"/>
  <c r="F94" i="3"/>
  <c r="F334" i="4"/>
  <c r="F440" i="4"/>
  <c r="G94" i="3"/>
  <c r="G340" i="4"/>
  <c r="F232" i="4"/>
  <c r="F447" i="4"/>
  <c r="F101" i="3"/>
  <c r="F119" i="3"/>
  <c r="F136" i="3"/>
  <c r="F149" i="3"/>
  <c r="F155" i="3"/>
  <c r="F222" i="4"/>
  <c r="F294" i="4"/>
  <c r="F336" i="4"/>
  <c r="F448" i="4"/>
  <c r="G72" i="3"/>
  <c r="G97" i="3"/>
  <c r="G102" i="3"/>
  <c r="G120" i="3"/>
  <c r="G131" i="3" s="1"/>
  <c r="G138" i="3"/>
  <c r="G144" i="3"/>
  <c r="G150" i="3"/>
  <c r="G156" i="3"/>
  <c r="G161" i="3"/>
  <c r="F184" i="3"/>
  <c r="F201" i="3"/>
  <c r="F212" i="3"/>
  <c r="G223" i="4"/>
  <c r="G228" i="4"/>
  <c r="G241" i="4"/>
  <c r="G247" i="4"/>
  <c r="G252" i="4"/>
  <c r="G289" i="4"/>
  <c r="G295" i="4"/>
  <c r="G301" i="4"/>
  <c r="G337" i="4"/>
  <c r="G343" i="4"/>
  <c r="G431" i="4"/>
  <c r="G437" i="4"/>
  <c r="G443" i="4"/>
  <c r="G449" i="4"/>
  <c r="G458" i="4"/>
  <c r="G464" i="4"/>
  <c r="G469" i="4"/>
  <c r="G482" i="4"/>
  <c r="G487" i="4" s="1"/>
  <c r="G531" i="4"/>
  <c r="G537" i="4"/>
  <c r="G543" i="4"/>
  <c r="G552" i="4"/>
  <c r="G558" i="4"/>
  <c r="G564" i="4"/>
  <c r="G600" i="4"/>
  <c r="F224" i="4"/>
  <c r="F229" i="4"/>
  <c r="F290" i="4"/>
  <c r="F296" i="4"/>
  <c r="F302" i="4"/>
  <c r="F338" i="4"/>
  <c r="F344" i="4"/>
  <c r="F432" i="4"/>
  <c r="F438" i="4"/>
  <c r="F444" i="4"/>
  <c r="F450" i="4"/>
  <c r="F470" i="4"/>
  <c r="F553" i="4"/>
  <c r="F559" i="4"/>
  <c r="F565" i="4"/>
  <c r="F174" i="3"/>
  <c r="G98" i="3"/>
  <c r="G139" i="3"/>
  <c r="G145" i="3"/>
  <c r="G151" i="3"/>
  <c r="F175" i="3"/>
  <c r="G338" i="4"/>
  <c r="G344" i="4"/>
  <c r="G438" i="4"/>
  <c r="G553" i="4"/>
  <c r="G559" i="4"/>
  <c r="G565" i="4"/>
  <c r="G434" i="4"/>
  <c r="G446" i="4"/>
  <c r="G561" i="4"/>
  <c r="F98" i="3"/>
  <c r="F103" i="3"/>
  <c r="F139" i="3"/>
  <c r="F145" i="3"/>
  <c r="F151" i="3"/>
  <c r="F162" i="3"/>
  <c r="F185" i="3"/>
  <c r="G103" i="3"/>
  <c r="G162" i="3"/>
  <c r="F186" i="3"/>
  <c r="G432" i="4"/>
  <c r="G444" i="4"/>
  <c r="G450" i="4"/>
  <c r="G459" i="4"/>
  <c r="G470" i="4"/>
  <c r="F74" i="3"/>
  <c r="F93" i="3"/>
  <c r="F100" i="3" s="1"/>
  <c r="F99" i="3"/>
  <c r="F104" i="3"/>
  <c r="F116" i="3"/>
  <c r="F122" i="3"/>
  <c r="F128" i="3"/>
  <c r="F140" i="3"/>
  <c r="F146" i="3"/>
  <c r="F176" i="3"/>
  <c r="F187" i="3"/>
  <c r="F204" i="3"/>
  <c r="F192" i="4"/>
  <c r="F214" i="4" s="1"/>
  <c r="F198" i="4"/>
  <c r="F204" i="4"/>
  <c r="F219" i="4"/>
  <c r="F225" i="4"/>
  <c r="F291" i="4"/>
  <c r="F297" i="4"/>
  <c r="F312" i="4"/>
  <c r="F328" i="4" s="1"/>
  <c r="F318" i="4"/>
  <c r="F333" i="4"/>
  <c r="F339" i="4"/>
  <c r="F433" i="4"/>
  <c r="F439" i="4"/>
  <c r="F445" i="4"/>
  <c r="F451" i="4"/>
  <c r="F460" i="4"/>
  <c r="F484" i="4"/>
  <c r="F527" i="4"/>
  <c r="F544" i="4" s="1"/>
  <c r="F533" i="4"/>
  <c r="F554" i="4"/>
  <c r="F560" i="4"/>
  <c r="F566" i="4"/>
  <c r="F575" i="4"/>
  <c r="F585" i="4" s="1"/>
  <c r="F581" i="4"/>
  <c r="F591" i="4"/>
  <c r="F105" i="3"/>
  <c r="G105" i="3"/>
  <c r="G93" i="3"/>
  <c r="G99" i="3"/>
  <c r="G104" i="3"/>
  <c r="F177" i="3"/>
  <c r="G219" i="4"/>
  <c r="G227" i="4" s="1"/>
  <c r="G225" i="4"/>
  <c r="G230" i="4"/>
  <c r="G291" i="4"/>
  <c r="G297" i="4"/>
  <c r="G333" i="4"/>
  <c r="G339" i="4"/>
  <c r="G345" i="4"/>
  <c r="G433" i="4"/>
  <c r="G439" i="4"/>
  <c r="G445" i="4"/>
  <c r="G451" i="4"/>
  <c r="G460" i="4"/>
  <c r="G471" i="4"/>
  <c r="G527" i="4"/>
  <c r="G544" i="4" s="1"/>
  <c r="G533" i="4"/>
  <c r="G539" i="4"/>
  <c r="G554" i="4"/>
  <c r="G560" i="4"/>
  <c r="G566" i="4"/>
  <c r="G597" i="4"/>
  <c r="F428" i="4"/>
  <c r="G142" i="3"/>
  <c r="G148" i="3"/>
  <c r="G154" i="3"/>
  <c r="G335" i="4"/>
  <c r="G429" i="4"/>
  <c r="G435" i="4"/>
  <c r="G441" i="4"/>
  <c r="G462" i="4"/>
  <c r="G529" i="4"/>
  <c r="G535" i="4"/>
  <c r="G550" i="4"/>
  <c r="G556" i="4"/>
  <c r="F346" i="4" l="1"/>
  <c r="F567" i="4"/>
  <c r="G346" i="4"/>
  <c r="G567" i="4"/>
  <c r="F179" i="3"/>
  <c r="G157" i="3"/>
  <c r="G452" i="4"/>
  <c r="F452" i="4"/>
  <c r="G249" i="4"/>
  <c r="F157" i="3"/>
  <c r="G100" i="3"/>
  <c r="F227" i="4"/>
  <c r="F465" i="4"/>
  <c r="G585" i="4"/>
  <c r="G601" i="4"/>
</calcChain>
</file>

<file path=xl/sharedStrings.xml><?xml version="1.0" encoding="utf-8"?>
<sst xmlns="http://schemas.openxmlformats.org/spreadsheetml/2006/main" count="2755" uniqueCount="1789">
  <si>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</si>
  <si>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</si>
  <si>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</si>
  <si>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</si>
  <si>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</si>
  <si>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</si>
  <si>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</si>
  <si>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</si>
  <si>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</si>
  <si>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</si>
  <si>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</si>
  <si>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</si>
  <si>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</si>
  <si>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</si>
  <si>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</si>
  <si>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</si>
  <si>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</si>
  <si>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</si>
  <si>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</si>
  <si>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</si>
  <si>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</si>
  <si>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</si>
  <si>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</si>
  <si>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</si>
  <si>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</si>
  <si>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</si>
  <si>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</si>
  <si>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</si>
  <si>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</si>
  <si>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</si>
  <si>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</si>
  <si>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</si>
  <si>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</si>
  <si>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</si>
  <si>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</si>
  <si>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</si>
  <si>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</si>
  <si>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</si>
  <si>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</si>
  <si>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</si>
  <si>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</si>
  <si>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</si>
  <si>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</si>
  <si>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</si>
  <si>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</si>
  <si>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</si>
  <si>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</si>
  <si>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</si>
  <si>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</si>
  <si>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</si>
  <si>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</si>
  <si>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</si>
  <si>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</si>
  <si>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</si>
  <si>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</si>
  <si>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</si>
  <si>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</si>
  <si>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</si>
  <si>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</si>
  <si>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</si>
  <si>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</si>
  <si>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</si>
  <si>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</si>
  <si>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</si>
  <si>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</si>
  <si>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</si>
  <si>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</si>
  <si>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</si>
  <si>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</si>
  <si>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</si>
  <si>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</si>
  <si>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</si>
  <si>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</si>
  <si>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</si>
  <si>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</si>
  <si>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</si>
  <si>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</si>
  <si>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</si>
  <si>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</si>
  <si>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</si>
  <si>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</si>
  <si>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</si>
  <si>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</si>
  <si>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</si>
  <si>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</si>
  <si>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</si>
  <si>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</si>
  <si>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</si>
  <si>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</si>
  <si>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</si>
  <si>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</si>
  <si>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</si>
  <si>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</si>
  <si>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</si>
  <si>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</si>
  <si>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</si>
  <si>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</si>
  <si>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</si>
  <si>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</si>
  <si>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</si>
  <si>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</si>
  <si>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</si>
  <si>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</si>
  <si>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</si>
  <si>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</si>
  <si>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</si>
  <si>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</si>
  <si>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</si>
  <si>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</si>
  <si>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</si>
  <si>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</si>
  <si>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</si>
  <si>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</si>
  <si>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</si>
  <si>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</si>
  <si>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</si>
  <si>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</si>
  <si>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</si>
  <si>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</si>
  <si>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</si>
  <si>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</si>
  <si>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</si>
  <si>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</si>
  <si>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</si>
  <si>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</si>
  <si>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</si>
  <si>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</si>
  <si>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</si>
  <si>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</si>
  <si>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</si>
  <si>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</si>
  <si>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</si>
  <si>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</si>
  <si>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</si>
  <si>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</si>
  <si>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</si>
  <si>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</si>
  <si>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</si>
  <si>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</si>
  <si>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</si>
  <si>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</si>
  <si>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</si>
  <si>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</si>
  <si>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</si>
  <si>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</si>
  <si>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</si>
  <si>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</si>
  <si>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</si>
  <si>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</si>
  <si>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</si>
  <si>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</si>
  <si>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</si>
  <si>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</si>
  <si>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</si>
  <si>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</si>
  <si>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</si>
  <si>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</si>
  <si>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</si>
  <si>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</si>
  <si>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</si>
  <si>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</si>
  <si>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</si>
  <si>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</si>
  <si>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</si>
  <si>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</si>
  <si>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02/07/25</t>
  </si>
  <si>
    <t>Cut-off Date: 30/06/25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</si>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</sst>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1">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2" fillId="0" borderId="0" xfId="0" applyFont="1" applyAlignment="1">
      <alignment horizont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12</xdr:row>
      <xdr:rowOff>38100</xdr:rowOff>
    </xdr:from>
    <xdr:to>
      <xdr:col>8</xdr:col>
      <xdr:colOff>197068</xdr:colOff>
      <xdr:row>19</xdr:row>
      <xdr:rowOff>181762</xdr:rowOff>
    </xdr:to>
    <xdr:pic>
      <xdr:nvPicPr>
        <xdr:cNvPr id="2" name="Picture 1">
          <a:extLst>
            <a:ext uri="{FF2B5EF4-FFF2-40B4-BE49-F238E27FC236}">
              <a16:creationId xmlns:a16="http://schemas.microsoft.com/office/drawing/2014/main" id="{B380D0FF-E00D-48F8-BA29-AEBDD12645AA}"/>
            </a:ext>
          </a:extLst>
        </xdr:cNvPr>
        <xdr:cNvPicPr>
          <a:picLocks noChangeAspect="1"/>
        </xdr:cNvPicPr>
      </xdr:nvPicPr>
      <xdr:blipFill>
        <a:blip xmlns:r="http://schemas.openxmlformats.org/officeDocument/2006/relationships" r:embed="rId1"/>
        <a:stretch>
          <a:fillRect/>
        </a:stretch>
      </xdr:blipFill>
      <xdr:spPr>
        <a:xfrm>
          <a:off x="2057400" y="3390900"/>
          <a:ext cx="4549993" cy="14771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90" zoomScaleNormal="9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5" t="s">
        <v>162</v>
      </c>
      <c r="E6" s="164"/>
      <c r="F6" s="164"/>
      <c r="G6" s="164"/>
      <c r="H6" s="16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6" t="s">
        <v>168</v>
      </c>
      <c r="E24" s="164"/>
      <c r="F24" s="164"/>
      <c r="G24" s="164"/>
      <c r="H24" s="164"/>
      <c r="I24" s="6"/>
      <c r="J24" s="7"/>
    </row>
    <row r="25" spans="2:10" x14ac:dyDescent="0.25">
      <c r="B25" s="5"/>
      <c r="C25" s="6"/>
      <c r="D25" s="6"/>
      <c r="H25" s="6"/>
      <c r="I25" s="6"/>
      <c r="J25" s="7"/>
    </row>
    <row r="26" spans="2:10" x14ac:dyDescent="0.25">
      <c r="B26" s="5"/>
      <c r="C26" s="6"/>
      <c r="D26" s="166" t="s">
        <v>169</v>
      </c>
      <c r="E26" s="164"/>
      <c r="F26" s="164"/>
      <c r="G26" s="164"/>
      <c r="H26" s="164"/>
      <c r="I26" s="6"/>
      <c r="J26" s="7"/>
    </row>
    <row r="27" spans="2:10" x14ac:dyDescent="0.25">
      <c r="B27" s="5"/>
      <c r="C27" s="6"/>
      <c r="D27" s="130"/>
      <c r="E27" s="130"/>
      <c r="F27" s="130"/>
      <c r="G27" s="130"/>
      <c r="H27" s="130"/>
      <c r="I27" s="6"/>
      <c r="J27" s="7"/>
    </row>
    <row r="28" spans="2:10" x14ac:dyDescent="0.25">
      <c r="B28" s="5"/>
      <c r="C28" s="6"/>
      <c r="D28" s="163" t="s">
        <v>170</v>
      </c>
      <c r="E28" s="164"/>
      <c r="F28" s="164"/>
      <c r="G28" s="164"/>
      <c r="H28" s="164"/>
      <c r="I28" s="6"/>
      <c r="J28" s="7"/>
    </row>
    <row r="29" spans="2:10" x14ac:dyDescent="0.25">
      <c r="B29" s="5"/>
      <c r="C29" s="6"/>
      <c r="D29" s="130"/>
      <c r="E29" s="130"/>
      <c r="F29" s="130"/>
      <c r="G29" s="130"/>
      <c r="H29" s="130"/>
      <c r="I29" s="6"/>
      <c r="J29" s="7"/>
    </row>
    <row r="30" spans="2:10" x14ac:dyDescent="0.25">
      <c r="B30" s="5"/>
      <c r="C30" s="6"/>
      <c r="D30" s="163" t="s">
        <v>171</v>
      </c>
      <c r="E30" s="164"/>
      <c r="F30" s="164"/>
      <c r="G30" s="164"/>
      <c r="H30" s="164"/>
      <c r="I30" s="6"/>
      <c r="J30" s="7"/>
    </row>
    <row r="31" spans="2:10" x14ac:dyDescent="0.25">
      <c r="B31" s="5"/>
      <c r="C31" s="6"/>
      <c r="D31" s="130"/>
      <c r="E31" s="130"/>
      <c r="F31" s="130"/>
      <c r="G31" s="130"/>
      <c r="H31" s="130"/>
      <c r="I31" s="6"/>
      <c r="J31" s="7"/>
    </row>
    <row r="32" spans="2:10" x14ac:dyDescent="0.25">
      <c r="B32" s="5"/>
      <c r="C32" s="6"/>
      <c r="D32" s="166" t="s">
        <v>172</v>
      </c>
      <c r="E32" s="164"/>
      <c r="F32" s="164"/>
      <c r="G32" s="164"/>
      <c r="H32" s="164"/>
      <c r="I32" s="6"/>
      <c r="J32" s="7"/>
    </row>
    <row r="33" spans="2:10" x14ac:dyDescent="0.25">
      <c r="B33" s="5"/>
      <c r="C33" s="6"/>
      <c r="I33" s="6"/>
      <c r="J33" s="7"/>
    </row>
    <row r="34" spans="2:10" x14ac:dyDescent="0.25">
      <c r="B34" s="5"/>
      <c r="C34" s="6"/>
      <c r="D34" s="166" t="s">
        <v>173</v>
      </c>
      <c r="E34" s="164"/>
      <c r="F34" s="164"/>
      <c r="G34" s="164"/>
      <c r="H34" s="164"/>
      <c r="I34" s="6"/>
      <c r="J34" s="7"/>
    </row>
    <row r="35" spans="2:10" x14ac:dyDescent="0.25">
      <c r="B35" s="5"/>
      <c r="C35" s="6"/>
      <c r="D35" s="6"/>
      <c r="E35" s="6"/>
      <c r="F35" s="6"/>
      <c r="G35" s="6"/>
      <c r="H35" s="6"/>
      <c r="I35" s="6"/>
      <c r="J35" s="7"/>
    </row>
    <row r="36" spans="2:10" x14ac:dyDescent="0.25">
      <c r="B36" s="5"/>
      <c r="C36" s="6"/>
      <c r="D36" s="168" t="s">
        <v>174</v>
      </c>
      <c r="E36" s="164"/>
      <c r="F36" s="164"/>
      <c r="G36" s="164"/>
      <c r="H36" s="164"/>
      <c r="I36" s="6"/>
      <c r="J36" s="7"/>
    </row>
    <row r="37" spans="2:10" x14ac:dyDescent="0.25">
      <c r="B37" s="5"/>
      <c r="C37" s="6"/>
      <c r="D37" s="6"/>
      <c r="E37" s="6"/>
      <c r="F37" s="13"/>
      <c r="G37" s="6"/>
      <c r="H37" s="6"/>
      <c r="I37" s="6"/>
      <c r="J37" s="7"/>
    </row>
    <row r="38" spans="2:10" x14ac:dyDescent="0.25">
      <c r="B38" s="5"/>
      <c r="C38" s="6"/>
      <c r="D38" s="168" t="s">
        <v>175</v>
      </c>
      <c r="E38" s="164"/>
      <c r="F38" s="164"/>
      <c r="G38" s="164"/>
      <c r="H38" s="164"/>
      <c r="I38" s="6"/>
      <c r="J38" s="7"/>
    </row>
    <row r="39" spans="2:10" x14ac:dyDescent="0.25">
      <c r="B39" s="5"/>
      <c r="C39" s="6"/>
      <c r="I39" s="6"/>
      <c r="J39" s="7"/>
    </row>
    <row r="40" spans="2:10" x14ac:dyDescent="0.25">
      <c r="B40" s="5"/>
      <c r="C40" s="6"/>
      <c r="D40" s="167" t="s">
        <v>176</v>
      </c>
      <c r="E40" s="164"/>
      <c r="F40" s="164"/>
      <c r="G40" s="164"/>
      <c r="H40" s="164"/>
      <c r="I40" s="6"/>
      <c r="J40" s="7"/>
    </row>
    <row r="41" spans="2:10" x14ac:dyDescent="0.25">
      <c r="B41" s="5"/>
      <c r="C41" s="6"/>
      <c r="D41" s="6"/>
      <c r="E41" s="130"/>
      <c r="F41" s="130"/>
      <c r="G41" s="130"/>
      <c r="H41" s="130"/>
      <c r="I41" s="6"/>
      <c r="J41" s="7"/>
    </row>
    <row r="42" spans="2:10" x14ac:dyDescent="0.25">
      <c r="B42" s="5"/>
      <c r="C42" s="6"/>
      <c r="D42" s="167" t="s">
        <v>177</v>
      </c>
      <c r="E42" s="164"/>
      <c r="F42" s="164"/>
      <c r="G42" s="164"/>
      <c r="H42" s="164"/>
      <c r="I42" s="6"/>
      <c r="J42" s="7"/>
    </row>
    <row r="43" spans="2:10" ht="15.75" customHeight="1" thickBot="1" x14ac:dyDescent="0.3">
      <c r="B43" s="14"/>
      <c r="C43" s="15"/>
      <c r="D43" s="15"/>
      <c r="E43" s="15"/>
      <c r="F43" s="15"/>
      <c r="G43" s="15"/>
      <c r="H43" s="15"/>
      <c r="I43" s="15"/>
      <c r="J43" s="16"/>
    </row>
  </sheetData>
  <mergeCells count="11">
    <mergeCell ref="D30:H30"/>
    <mergeCell ref="D6:H6"/>
    <mergeCell ref="D34:H34"/>
    <mergeCell ref="D24:H24"/>
    <mergeCell ref="D42:H42"/>
    <mergeCell ref="D28:H28"/>
    <mergeCell ref="D38:H38"/>
    <mergeCell ref="D32:H32"/>
    <mergeCell ref="D40:H40"/>
    <mergeCell ref="D36:H36"/>
    <mergeCell ref="D26:H26"/>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90" zoomScaleNormal="90" workbookViewId="0">
      <selection activeCell="A2" sqref="A2"/>
    </sheetView>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45838</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314.97454060000001</v>
      </c>
      <c r="F38" s="36"/>
      <c r="H38" s="19"/>
      <c r="L38" s="19"/>
      <c r="M38" s="19"/>
    </row>
    <row r="39" spans="1:14" x14ac:dyDescent="0.25">
      <c r="A39" s="21" t="s">
        <v>234</v>
      </c>
      <c r="B39" s="36" t="s">
        <v>235</v>
      </c>
      <c r="C39" s="89">
        <v>250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0.20989816240000009</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64.974540600000012</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304.08571319999999</v>
      </c>
      <c r="E53" s="43"/>
      <c r="F53" s="95">
        <f>IF($C$58=0,"",IF(C53="[for completion]","",C53/$C$58))</f>
        <v>0.96542949985971016</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10.8888274</v>
      </c>
      <c r="E56" s="43"/>
      <c r="F56" s="95">
        <f>IF($C$58=0,"",IF(C56="[for completion]","",C56/$C$58))</f>
        <v>3.4570500140289749E-2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314.97454060000001</v>
      </c>
      <c r="D58" s="43"/>
      <c r="E58" s="43"/>
      <c r="F58" s="96">
        <f>SUM(F53:F57)</f>
        <v>0.99999999999999989</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13.479884200000001</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9.8156309000000004</v>
      </c>
      <c r="D70" s="89" t="s">
        <v>238</v>
      </c>
      <c r="E70" s="17"/>
      <c r="F70" s="95">
        <f t="shared" ref="F70:F76" si="1">IF($C$77=0,"",IF(C70="[for completion]","",C70/$C$77))</f>
        <v>3.1163251728808693E-2</v>
      </c>
      <c r="G70" s="95" t="str">
        <f t="shared" ref="G70:G76" si="2">IF($D$77=0,"",IF(D70="[Mark as ND1 if not relevant]","",D70/$D$77))</f>
        <v/>
      </c>
      <c r="H70" s="19"/>
      <c r="L70" s="19"/>
      <c r="M70" s="19"/>
      <c r="N70" s="48"/>
    </row>
    <row r="71" spans="1:14" x14ac:dyDescent="0.25">
      <c r="A71" s="21" t="s">
        <v>290</v>
      </c>
      <c r="B71" s="17" t="s">
        <v>291</v>
      </c>
      <c r="C71" s="89">
        <v>9.9738185000000001</v>
      </c>
      <c r="D71" s="89" t="s">
        <v>238</v>
      </c>
      <c r="E71" s="17"/>
      <c r="F71" s="95">
        <f t="shared" si="1"/>
        <v>3.1665475177245016E-2</v>
      </c>
      <c r="G71" s="95" t="str">
        <f t="shared" si="2"/>
        <v/>
      </c>
      <c r="H71" s="19"/>
      <c r="L71" s="19"/>
      <c r="M71" s="19"/>
      <c r="N71" s="48"/>
    </row>
    <row r="72" spans="1:14" x14ac:dyDescent="0.25">
      <c r="A72" s="21" t="s">
        <v>292</v>
      </c>
      <c r="B72" s="17" t="s">
        <v>293</v>
      </c>
      <c r="C72" s="89">
        <v>10.4827923</v>
      </c>
      <c r="D72" s="89" t="s">
        <v>238</v>
      </c>
      <c r="E72" s="17"/>
      <c r="F72" s="95">
        <f t="shared" si="1"/>
        <v>3.3281395622335133E-2</v>
      </c>
      <c r="G72" s="95" t="str">
        <f t="shared" si="2"/>
        <v/>
      </c>
      <c r="H72" s="19"/>
      <c r="L72" s="19"/>
      <c r="M72" s="19"/>
      <c r="N72" s="48"/>
    </row>
    <row r="73" spans="1:14" x14ac:dyDescent="0.25">
      <c r="A73" s="21" t="s">
        <v>294</v>
      </c>
      <c r="B73" s="17" t="s">
        <v>295</v>
      </c>
      <c r="C73" s="89">
        <v>10.6060298</v>
      </c>
      <c r="D73" s="89" t="s">
        <v>238</v>
      </c>
      <c r="E73" s="17"/>
      <c r="F73" s="95">
        <f t="shared" si="1"/>
        <v>3.3672657404084594E-2</v>
      </c>
      <c r="G73" s="95" t="str">
        <f t="shared" si="2"/>
        <v/>
      </c>
      <c r="H73" s="19"/>
      <c r="L73" s="19"/>
      <c r="M73" s="19"/>
      <c r="N73" s="48"/>
    </row>
    <row r="74" spans="1:14" x14ac:dyDescent="0.25">
      <c r="A74" s="21" t="s">
        <v>296</v>
      </c>
      <c r="B74" s="17" t="s">
        <v>297</v>
      </c>
      <c r="C74" s="89">
        <v>10.920567699999999</v>
      </c>
      <c r="D74" s="89" t="s">
        <v>238</v>
      </c>
      <c r="E74" s="17"/>
      <c r="F74" s="95">
        <f t="shared" si="1"/>
        <v>3.4671271131089226E-2</v>
      </c>
      <c r="G74" s="95" t="str">
        <f t="shared" si="2"/>
        <v/>
      </c>
      <c r="H74" s="19"/>
      <c r="L74" s="19"/>
      <c r="M74" s="19"/>
      <c r="N74" s="48"/>
    </row>
    <row r="75" spans="1:14" x14ac:dyDescent="0.25">
      <c r="A75" s="21" t="s">
        <v>298</v>
      </c>
      <c r="B75" s="17" t="s">
        <v>299</v>
      </c>
      <c r="C75" s="89">
        <v>66.646064300000006</v>
      </c>
      <c r="D75" s="89" t="s">
        <v>238</v>
      </c>
      <c r="E75" s="17"/>
      <c r="F75" s="95">
        <f t="shared" si="1"/>
        <v>0.2115919088313794</v>
      </c>
      <c r="G75" s="95" t="str">
        <f t="shared" si="2"/>
        <v/>
      </c>
      <c r="H75" s="19"/>
      <c r="L75" s="19"/>
      <c r="M75" s="19"/>
      <c r="N75" s="48"/>
    </row>
    <row r="76" spans="1:14" x14ac:dyDescent="0.25">
      <c r="A76" s="21" t="s">
        <v>300</v>
      </c>
      <c r="B76" s="17" t="s">
        <v>301</v>
      </c>
      <c r="C76" s="89">
        <v>196.5296372</v>
      </c>
      <c r="D76" s="89" t="s">
        <v>238</v>
      </c>
      <c r="E76" s="17"/>
      <c r="F76" s="95">
        <f t="shared" si="1"/>
        <v>0.62395404010505784</v>
      </c>
      <c r="G76" s="95" t="str">
        <f t="shared" si="2"/>
        <v/>
      </c>
      <c r="H76" s="19"/>
      <c r="L76" s="19"/>
      <c r="M76" s="19"/>
      <c r="N76" s="48"/>
    </row>
    <row r="77" spans="1:14" x14ac:dyDescent="0.25">
      <c r="A77" s="21" t="s">
        <v>302</v>
      </c>
      <c r="B77" s="51" t="s">
        <v>271</v>
      </c>
      <c r="C77" s="91">
        <f>SUM(C70:C76)</f>
        <v>314.97454070000003</v>
      </c>
      <c r="D77" s="91">
        <f>SUM(D70:D76)</f>
        <v>0</v>
      </c>
      <c r="E77" s="36"/>
      <c r="F77" s="96">
        <f>SUM(F70:F76)</f>
        <v>0.99999999999999989</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3.7232877000000002</v>
      </c>
      <c r="D89" s="93">
        <v>4.7232877000000002</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1</v>
      </c>
      <c r="G96" s="95" t="str">
        <f t="shared" si="4"/>
        <v/>
      </c>
      <c r="H96" s="19"/>
      <c r="L96" s="19"/>
      <c r="M96" s="19"/>
      <c r="N96" s="48"/>
    </row>
    <row r="97" spans="1:14" x14ac:dyDescent="0.25">
      <c r="A97" s="21" t="s">
        <v>331</v>
      </c>
      <c r="B97" s="17" t="s">
        <v>297</v>
      </c>
      <c r="C97" s="89"/>
      <c r="D97" s="89">
        <v>250</v>
      </c>
      <c r="E97" s="17"/>
      <c r="F97" s="95" t="str">
        <f t="shared" si="3"/>
        <v/>
      </c>
      <c r="G97" s="95">
        <f t="shared" si="4"/>
        <v>1</v>
      </c>
      <c r="H97" s="19"/>
      <c r="L97" s="19"/>
      <c r="M97" s="19"/>
    </row>
    <row r="98" spans="1:14" x14ac:dyDescent="0.25">
      <c r="A98" s="21" t="s">
        <v>332</v>
      </c>
      <c r="B98" s="17" t="s">
        <v>299</v>
      </c>
      <c r="C98" s="89"/>
      <c r="D98" s="89"/>
      <c r="E98" s="17"/>
      <c r="F98" s="95" t="str">
        <f t="shared" si="3"/>
        <v/>
      </c>
      <c r="G98" s="95" t="str">
        <f t="shared" si="4"/>
        <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250</v>
      </c>
      <c r="D100" s="91">
        <f>SUM(D93:D99)</f>
        <v>250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314.97454060000001</v>
      </c>
      <c r="D112" s="89">
        <v>314.97454060000001</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314.97454060000001</v>
      </c>
      <c r="D131" s="89">
        <f>SUM(D112:D130)</f>
        <v>314.97454060000001</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250</v>
      </c>
      <c r="D138" s="89">
        <v>250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250</v>
      </c>
      <c r="D157" s="89">
        <f>SUM(D138:D156)</f>
        <v>250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1</v>
      </c>
      <c r="G164" s="95">
        <f>IF($D$167=0,"",IF(D164="[for completion]","",IF(D164="","",D164/$D$167)))</f>
        <v>1</v>
      </c>
      <c r="H164" s="19"/>
      <c r="L164" s="19"/>
      <c r="M164" s="19"/>
      <c r="N164" s="48"/>
    </row>
    <row r="165" spans="1:14" x14ac:dyDescent="0.25">
      <c r="A165" s="21" t="s">
        <v>422</v>
      </c>
      <c r="B165" s="19" t="s">
        <v>423</v>
      </c>
      <c r="C165" s="89"/>
      <c r="D165" s="89"/>
      <c r="E165" s="55"/>
      <c r="F165" s="95" t="str">
        <f>IF($C$167=0,"",IF(C165="[for completion]","",IF(C165="","",C165/$C$167)))</f>
        <v/>
      </c>
      <c r="G165" s="95" t="str">
        <f>IF($D$167=0,"",IF(D165="[for completion]","",IF(D165="","",D165/$D$167)))</f>
        <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250</v>
      </c>
      <c r="D167" s="98">
        <f>SUM(D164:D166)</f>
        <v>250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10.8888274</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10.8888274</v>
      </c>
      <c r="E179" s="46"/>
      <c r="F179" s="96">
        <f>SUM(F174:F178)</f>
        <v>1</v>
      </c>
      <c r="G179" s="44"/>
      <c r="H179" s="19"/>
      <c r="L179" s="19"/>
      <c r="M179" s="19"/>
      <c r="N179" s="48"/>
    </row>
    <row r="180" spans="1:14" outlineLevel="1" x14ac:dyDescent="0.25">
      <c r="A180" s="21" t="s">
        <v>443</v>
      </c>
      <c r="B180" s="57" t="s">
        <v>444</v>
      </c>
      <c r="C180" s="89">
        <v>10.8888274</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10.8888274</v>
      </c>
      <c r="E193" s="43"/>
      <c r="F193" s="95">
        <f t="shared" ref="F193:F208" si="10">IF($C$209=0,"",IF(C193="[for completion]","",C193/$C$209))</f>
        <v>1</v>
      </c>
      <c r="G193" s="44"/>
      <c r="H193" s="19"/>
      <c r="L193" s="19"/>
      <c r="M193" s="19"/>
      <c r="N193" s="48"/>
    </row>
    <row r="194" spans="1:14" x14ac:dyDescent="0.25">
      <c r="A194" s="21" t="s">
        <v>466</v>
      </c>
      <c r="B194" s="36" t="s">
        <v>467</v>
      </c>
      <c r="C194" s="89"/>
      <c r="E194" s="46"/>
      <c r="F194" s="95">
        <f t="shared" si="10"/>
        <v>0</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10.8888274</v>
      </c>
      <c r="D208" s="36"/>
      <c r="E208" s="46"/>
      <c r="F208" s="54">
        <f t="shared" si="10"/>
        <v>1</v>
      </c>
      <c r="G208" s="46"/>
      <c r="H208" s="19"/>
      <c r="L208" s="19"/>
      <c r="M208" s="19"/>
      <c r="N208" s="48"/>
    </row>
    <row r="209" spans="1:14" outlineLevel="1" x14ac:dyDescent="0.25">
      <c r="A209" s="21" t="s">
        <v>495</v>
      </c>
      <c r="B209" s="51" t="s">
        <v>271</v>
      </c>
      <c r="C209" s="89">
        <f>SUM(C193:C207)</f>
        <v>10.8888274</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10.8888274</v>
      </c>
      <c r="E218" s="55"/>
      <c r="F218" s="95">
        <f>IF($C$38=0,"",IF(C218="[for completion]","",IF(C218="","",C218/$C$38)))</f>
        <v>3.4570500140289749E-2</v>
      </c>
      <c r="G218" s="95">
        <f>IF($C$39=0,"",IF(C218="[for completion]","",IF(C218="","",C218/$C$39)))</f>
        <v>4.3555309600000001E-2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10.8888274</v>
      </c>
      <c r="E220" s="55"/>
      <c r="F220" s="87">
        <f>SUM(F217:F219)</f>
        <v>3.4570500140289749E-2</v>
      </c>
      <c r="G220" s="87">
        <f>SUM(G217:G219)</f>
        <v>4.3555309600000001E-2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36">
        <v>2.36</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4"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90" zoomScaleNormal="90" workbookViewId="0">
      <selection activeCell="A2" sqref="A2"/>
    </sheetView>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304.08571319999999</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304.08571319999999</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217.26055740000001</v>
      </c>
      <c r="F18" s="95">
        <f t="shared" si="0"/>
        <v>0.71447144002160246</v>
      </c>
    </row>
    <row r="19" spans="1:7" outlineLevel="1" x14ac:dyDescent="0.25">
      <c r="A19" s="21" t="s">
        <v>733</v>
      </c>
      <c r="B19" s="47" t="s">
        <v>734</v>
      </c>
      <c r="C19" s="89">
        <v>86.825155899999999</v>
      </c>
      <c r="F19" s="95">
        <f t="shared" si="0"/>
        <v>0.28552856030725221</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4662</v>
      </c>
      <c r="D28" s="90" t="s">
        <v>206</v>
      </c>
      <c r="F28" s="90">
        <f>IF(AND(C28="[For completion]",D28="[For completion]"),"[For completion]",SUM(C28:D28))</f>
        <v>4662</v>
      </c>
    </row>
    <row r="29" spans="1:7" outlineLevel="1" x14ac:dyDescent="0.25">
      <c r="A29" s="21" t="s">
        <v>748</v>
      </c>
      <c r="B29" s="34" t="s">
        <v>749</v>
      </c>
      <c r="C29" s="90">
        <v>4648</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1.2264499999999999E-2</v>
      </c>
      <c r="D36" s="87" t="s">
        <v>206</v>
      </c>
      <c r="E36" s="103"/>
      <c r="F36" s="87">
        <f>C36</f>
        <v>1.2264499999999999E-2</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0.99999990000000005</v>
      </c>
      <c r="D99" s="128" t="s">
        <v>206</v>
      </c>
      <c r="E99" s="128"/>
      <c r="F99" s="128">
        <f>SUM(F100:F148)</f>
        <v>0.99999990000000005</v>
      </c>
      <c r="G99" s="21"/>
    </row>
    <row r="100" spans="1:7" x14ac:dyDescent="0.25">
      <c r="A100" s="21" t="s">
        <v>854</v>
      </c>
      <c r="B100" s="36" t="s">
        <v>855</v>
      </c>
      <c r="C100" s="87">
        <v>0.38967420000000003</v>
      </c>
      <c r="D100" s="87" t="s">
        <v>206</v>
      </c>
      <c r="E100" s="87"/>
      <c r="F100" s="87">
        <f>C100</f>
        <v>0.38967420000000003</v>
      </c>
      <c r="G100" s="21"/>
    </row>
    <row r="101" spans="1:7" x14ac:dyDescent="0.25">
      <c r="A101" s="21" t="s">
        <v>856</v>
      </c>
      <c r="B101" s="36" t="s">
        <v>857</v>
      </c>
      <c r="C101" s="87">
        <v>0.23439099999999999</v>
      </c>
      <c r="D101" s="87" t="s">
        <v>206</v>
      </c>
      <c r="E101" s="87"/>
      <c r="F101" s="87">
        <f>C101</f>
        <v>0.23439099999999999</v>
      </c>
      <c r="G101" s="21"/>
    </row>
    <row r="102" spans="1:7" x14ac:dyDescent="0.25">
      <c r="A102" s="21" t="s">
        <v>858</v>
      </c>
      <c r="B102" s="36" t="s">
        <v>859</v>
      </c>
      <c r="C102" s="87">
        <v>0.1302693</v>
      </c>
      <c r="D102" s="87" t="s">
        <v>206</v>
      </c>
      <c r="E102" s="87"/>
      <c r="F102" s="87">
        <f>C102</f>
        <v>0.1302693</v>
      </c>
      <c r="G102" s="21"/>
    </row>
    <row r="103" spans="1:7" x14ac:dyDescent="0.25">
      <c r="A103" s="21" t="s">
        <v>860</v>
      </c>
      <c r="B103" s="36" t="s">
        <v>861</v>
      </c>
      <c r="C103" s="87">
        <v>0.24566540000000001</v>
      </c>
      <c r="D103" s="87" t="s">
        <v>206</v>
      </c>
      <c r="E103" s="87"/>
      <c r="F103" s="87">
        <f>C103</f>
        <v>0.24566540000000001</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0.1061015</v>
      </c>
      <c r="D170" s="87" t="s">
        <v>206</v>
      </c>
      <c r="E170" s="88"/>
      <c r="F170" s="87">
        <f>C170</f>
        <v>0.1061015</v>
      </c>
    </row>
    <row r="171" spans="1:7" x14ac:dyDescent="0.25">
      <c r="A171" s="21" t="s">
        <v>934</v>
      </c>
      <c r="B171" s="17" t="s">
        <v>935</v>
      </c>
      <c r="C171" s="87">
        <v>0.1101046</v>
      </c>
      <c r="D171" s="87" t="s">
        <v>206</v>
      </c>
      <c r="E171" s="88"/>
      <c r="F171" s="87">
        <f>C171</f>
        <v>0.1101046</v>
      </c>
    </row>
    <row r="172" spans="1:7" x14ac:dyDescent="0.25">
      <c r="A172" s="21" t="s">
        <v>936</v>
      </c>
      <c r="B172" s="17" t="s">
        <v>937</v>
      </c>
      <c r="C172" s="87">
        <v>0.25301899999999999</v>
      </c>
      <c r="D172" s="87" t="s">
        <v>206</v>
      </c>
      <c r="E172" s="87"/>
      <c r="F172" s="87">
        <f>C172</f>
        <v>0.25301899999999999</v>
      </c>
    </row>
    <row r="173" spans="1:7" x14ac:dyDescent="0.25">
      <c r="A173" s="21" t="s">
        <v>938</v>
      </c>
      <c r="B173" s="17" t="s">
        <v>939</v>
      </c>
      <c r="C173" s="87">
        <v>0.3760367</v>
      </c>
      <c r="D173" s="87" t="s">
        <v>206</v>
      </c>
      <c r="E173" s="87"/>
      <c r="F173" s="87">
        <f>C173</f>
        <v>0.3760367</v>
      </c>
    </row>
    <row r="174" spans="1:7" x14ac:dyDescent="0.25">
      <c r="A174" s="21" t="s">
        <v>940</v>
      </c>
      <c r="B174" s="17" t="s">
        <v>941</v>
      </c>
      <c r="C174" s="87">
        <v>0.15473819999999999</v>
      </c>
      <c r="D174" s="87" t="s">
        <v>206</v>
      </c>
      <c r="E174" s="87"/>
      <c r="F174" s="87">
        <f>C174</f>
        <v>0.15473819999999999</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65.226450700000001</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1.8438812</v>
      </c>
      <c r="D190" s="90">
        <v>285</v>
      </c>
      <c r="E190" s="33"/>
      <c r="F190" s="95">
        <f t="shared" ref="F190:F213" si="1">IF($C$214=0,"",IF(C190="[for completion]","",IF(C190="","",C190/$C$214)))</f>
        <v>6.0636890151249062E-3</v>
      </c>
      <c r="G190" s="95">
        <f t="shared" ref="G190:G213" si="2">IF($D$214=0,"",IF(D190="[for completion]","",IF(D190="","",D190/$D$214)))</f>
        <v>6.1132561132561131E-2</v>
      </c>
    </row>
    <row r="191" spans="1:7" x14ac:dyDescent="0.25">
      <c r="A191" s="21" t="s">
        <v>963</v>
      </c>
      <c r="B191" s="36" t="s">
        <v>964</v>
      </c>
      <c r="C191" s="89">
        <v>7.6737824999999997</v>
      </c>
      <c r="D191" s="90">
        <v>509</v>
      </c>
      <c r="E191" s="33"/>
      <c r="F191" s="95">
        <f t="shared" si="1"/>
        <v>2.5235590367594041E-2</v>
      </c>
      <c r="G191" s="95">
        <f t="shared" si="2"/>
        <v>0.10918060918060918</v>
      </c>
    </row>
    <row r="192" spans="1:7" x14ac:dyDescent="0.25">
      <c r="A192" s="21" t="s">
        <v>965</v>
      </c>
      <c r="B192" s="36" t="s">
        <v>966</v>
      </c>
      <c r="C192" s="89">
        <v>12.773657399999999</v>
      </c>
      <c r="D192" s="90">
        <v>511</v>
      </c>
      <c r="E192" s="33"/>
      <c r="F192" s="95">
        <f t="shared" si="1"/>
        <v>4.2006765977845514E-2</v>
      </c>
      <c r="G192" s="95">
        <f t="shared" si="2"/>
        <v>0.10960960960960961</v>
      </c>
    </row>
    <row r="193" spans="1:7" x14ac:dyDescent="0.25">
      <c r="A193" s="21" t="s">
        <v>967</v>
      </c>
      <c r="B193" s="36" t="s">
        <v>968</v>
      </c>
      <c r="C193" s="89">
        <v>16.481144799999999</v>
      </c>
      <c r="D193" s="90">
        <v>469</v>
      </c>
      <c r="E193" s="33"/>
      <c r="F193" s="95">
        <f t="shared" si="1"/>
        <v>5.419901058725636E-2</v>
      </c>
      <c r="G193" s="95">
        <f t="shared" si="2"/>
        <v>0.1006006006006006</v>
      </c>
    </row>
    <row r="194" spans="1:7" x14ac:dyDescent="0.25">
      <c r="A194" s="21" t="s">
        <v>969</v>
      </c>
      <c r="B194" s="36" t="s">
        <v>970</v>
      </c>
      <c r="C194" s="89">
        <v>21.387534299999999</v>
      </c>
      <c r="D194" s="90">
        <v>475</v>
      </c>
      <c r="E194" s="33"/>
      <c r="F194" s="95">
        <f t="shared" si="1"/>
        <v>7.0333900467946173E-2</v>
      </c>
      <c r="G194" s="95">
        <f t="shared" si="2"/>
        <v>0.10188760188760189</v>
      </c>
    </row>
    <row r="195" spans="1:7" x14ac:dyDescent="0.25">
      <c r="A195" s="21" t="s">
        <v>971</v>
      </c>
      <c r="B195" s="36" t="s">
        <v>972</v>
      </c>
      <c r="C195" s="89">
        <v>21.882484699999999</v>
      </c>
      <c r="D195" s="90">
        <v>398</v>
      </c>
      <c r="E195" s="33"/>
      <c r="F195" s="95">
        <f t="shared" si="1"/>
        <v>7.1961567859702036E-2</v>
      </c>
      <c r="G195" s="95">
        <f t="shared" si="2"/>
        <v>8.537108537108537E-2</v>
      </c>
    </row>
    <row r="196" spans="1:7" x14ac:dyDescent="0.25">
      <c r="A196" s="21" t="s">
        <v>973</v>
      </c>
      <c r="B196" s="36" t="s">
        <v>974</v>
      </c>
      <c r="C196" s="89">
        <v>23.823404199999999</v>
      </c>
      <c r="D196" s="90">
        <v>366</v>
      </c>
      <c r="E196" s="33"/>
      <c r="F196" s="95">
        <f t="shared" si="1"/>
        <v>7.8344371833944909E-2</v>
      </c>
      <c r="G196" s="95">
        <f t="shared" si="2"/>
        <v>7.8507078507078512E-2</v>
      </c>
    </row>
    <row r="197" spans="1:7" x14ac:dyDescent="0.25">
      <c r="A197" s="21" t="s">
        <v>975</v>
      </c>
      <c r="B197" s="36" t="s">
        <v>976</v>
      </c>
      <c r="C197" s="89">
        <v>20.5813439</v>
      </c>
      <c r="D197" s="90">
        <v>275</v>
      </c>
      <c r="E197" s="33"/>
      <c r="F197" s="95">
        <f t="shared" si="1"/>
        <v>6.7682705872231894E-2</v>
      </c>
      <c r="G197" s="95">
        <f t="shared" si="2"/>
        <v>5.8987558987558988E-2</v>
      </c>
    </row>
    <row r="198" spans="1:7" x14ac:dyDescent="0.25">
      <c r="A198" s="21" t="s">
        <v>977</v>
      </c>
      <c r="B198" s="36" t="s">
        <v>978</v>
      </c>
      <c r="C198" s="89">
        <v>20.7973824</v>
      </c>
      <c r="D198" s="90">
        <v>246</v>
      </c>
      <c r="E198" s="33"/>
      <c r="F198" s="95">
        <f t="shared" si="1"/>
        <v>6.8393158519232181E-2</v>
      </c>
      <c r="G198" s="95">
        <f t="shared" si="2"/>
        <v>5.276705276705277E-2</v>
      </c>
    </row>
    <row r="199" spans="1:7" x14ac:dyDescent="0.25">
      <c r="A199" s="21" t="s">
        <v>979</v>
      </c>
      <c r="B199" s="36" t="s">
        <v>980</v>
      </c>
      <c r="C199" s="89">
        <v>19.771480100000002</v>
      </c>
      <c r="D199" s="90">
        <v>208</v>
      </c>
      <c r="E199" s="36"/>
      <c r="F199" s="95">
        <f t="shared" si="1"/>
        <v>6.5019431129907226E-2</v>
      </c>
      <c r="G199" s="95">
        <f t="shared" si="2"/>
        <v>4.4616044616044619E-2</v>
      </c>
    </row>
    <row r="200" spans="1:7" x14ac:dyDescent="0.25">
      <c r="A200" s="21" t="s">
        <v>981</v>
      </c>
      <c r="B200" s="36" t="s">
        <v>982</v>
      </c>
      <c r="C200" s="89">
        <v>19.458041600000001</v>
      </c>
      <c r="D200" s="90">
        <v>186</v>
      </c>
      <c r="E200" s="36"/>
      <c r="F200" s="95">
        <f t="shared" si="1"/>
        <v>6.3988674056530026E-2</v>
      </c>
      <c r="G200" s="95">
        <f t="shared" si="2"/>
        <v>3.9897039897039896E-2</v>
      </c>
    </row>
    <row r="201" spans="1:7" x14ac:dyDescent="0.25">
      <c r="A201" s="21" t="s">
        <v>983</v>
      </c>
      <c r="B201" s="36" t="s">
        <v>984</v>
      </c>
      <c r="C201" s="89">
        <v>16.481746399999999</v>
      </c>
      <c r="D201" s="90">
        <v>144</v>
      </c>
      <c r="E201" s="36"/>
      <c r="F201" s="95">
        <f t="shared" si="1"/>
        <v>5.4200988976813941E-2</v>
      </c>
      <c r="G201" s="95">
        <f t="shared" si="2"/>
        <v>3.0888030888030889E-2</v>
      </c>
    </row>
    <row r="202" spans="1:7" x14ac:dyDescent="0.25">
      <c r="A202" s="21" t="s">
        <v>985</v>
      </c>
      <c r="B202" s="36" t="s">
        <v>986</v>
      </c>
      <c r="C202" s="89">
        <v>13.495220399999999</v>
      </c>
      <c r="D202" s="90">
        <v>108</v>
      </c>
      <c r="E202" s="36"/>
      <c r="F202" s="95">
        <f t="shared" si="1"/>
        <v>4.437965943585169E-2</v>
      </c>
      <c r="G202" s="95">
        <f t="shared" si="2"/>
        <v>2.3166023166023165E-2</v>
      </c>
    </row>
    <row r="203" spans="1:7" x14ac:dyDescent="0.25">
      <c r="A203" s="21" t="s">
        <v>987</v>
      </c>
      <c r="B203" s="36" t="s">
        <v>988</v>
      </c>
      <c r="C203" s="89">
        <v>11.456328299999999</v>
      </c>
      <c r="D203" s="90">
        <v>85</v>
      </c>
      <c r="E203" s="36"/>
      <c r="F203" s="95">
        <f t="shared" si="1"/>
        <v>3.7674668013522011E-2</v>
      </c>
      <c r="G203" s="95">
        <f t="shared" si="2"/>
        <v>1.8232518232518233E-2</v>
      </c>
    </row>
    <row r="204" spans="1:7" x14ac:dyDescent="0.25">
      <c r="A204" s="21" t="s">
        <v>989</v>
      </c>
      <c r="B204" s="36" t="s">
        <v>990</v>
      </c>
      <c r="C204" s="89">
        <v>11.306555400000001</v>
      </c>
      <c r="D204" s="90">
        <v>78</v>
      </c>
      <c r="E204" s="36"/>
      <c r="F204" s="95">
        <f t="shared" si="1"/>
        <v>3.7182132871619492E-2</v>
      </c>
      <c r="G204" s="95">
        <f t="shared" si="2"/>
        <v>1.6731016731016731E-2</v>
      </c>
    </row>
    <row r="205" spans="1:7" x14ac:dyDescent="0.25">
      <c r="A205" s="21" t="s">
        <v>991</v>
      </c>
      <c r="B205" s="36" t="s">
        <v>992</v>
      </c>
      <c r="C205" s="89">
        <v>8.8086675999999997</v>
      </c>
      <c r="D205" s="90">
        <v>57</v>
      </c>
      <c r="F205" s="95">
        <f t="shared" si="1"/>
        <v>2.896771275937228E-2</v>
      </c>
      <c r="G205" s="95">
        <f t="shared" si="2"/>
        <v>1.2226512226512226E-2</v>
      </c>
    </row>
    <row r="206" spans="1:7" x14ac:dyDescent="0.25">
      <c r="A206" s="21" t="s">
        <v>993</v>
      </c>
      <c r="B206" s="36" t="s">
        <v>994</v>
      </c>
      <c r="C206" s="89">
        <v>5.5754523999999996</v>
      </c>
      <c r="D206" s="90">
        <v>34</v>
      </c>
      <c r="E206" s="54"/>
      <c r="F206" s="95">
        <f t="shared" si="1"/>
        <v>1.8335134320059118E-2</v>
      </c>
      <c r="G206" s="95">
        <f t="shared" si="2"/>
        <v>7.2930072930072927E-3</v>
      </c>
    </row>
    <row r="207" spans="1:7" x14ac:dyDescent="0.25">
      <c r="A207" s="21" t="s">
        <v>995</v>
      </c>
      <c r="B207" s="36" t="s">
        <v>996</v>
      </c>
      <c r="C207" s="89">
        <v>6.4714384999999996</v>
      </c>
      <c r="D207" s="90">
        <v>37</v>
      </c>
      <c r="E207" s="54"/>
      <c r="F207" s="95">
        <f t="shared" si="1"/>
        <v>2.1281626248212955E-2</v>
      </c>
      <c r="G207" s="95">
        <f t="shared" si="2"/>
        <v>7.9365079365079361E-3</v>
      </c>
    </row>
    <row r="208" spans="1:7" x14ac:dyDescent="0.25">
      <c r="A208" s="21" t="s">
        <v>997</v>
      </c>
      <c r="B208" s="36" t="s">
        <v>998</v>
      </c>
      <c r="C208" s="89">
        <v>5.7446609999999998</v>
      </c>
      <c r="D208" s="90">
        <v>31</v>
      </c>
      <c r="E208" s="54"/>
      <c r="F208" s="95">
        <f t="shared" si="1"/>
        <v>1.8891584664628317E-2</v>
      </c>
      <c r="G208" s="95">
        <f t="shared" si="2"/>
        <v>6.6495066495066493E-3</v>
      </c>
    </row>
    <row r="209" spans="1:7" x14ac:dyDescent="0.25">
      <c r="A209" s="21" t="s">
        <v>999</v>
      </c>
      <c r="B209" s="36" t="s">
        <v>1000</v>
      </c>
      <c r="C209" s="89">
        <v>5.4633760999999996</v>
      </c>
      <c r="D209" s="90">
        <v>28</v>
      </c>
      <c r="E209" s="54"/>
      <c r="F209" s="95">
        <f t="shared" si="1"/>
        <v>1.7966566199094577E-2</v>
      </c>
      <c r="G209" s="95">
        <f t="shared" si="2"/>
        <v>6.006006006006006E-3</v>
      </c>
    </row>
    <row r="210" spans="1:7" x14ac:dyDescent="0.25">
      <c r="A210" s="21" t="s">
        <v>1001</v>
      </c>
      <c r="B210" s="36" t="s">
        <v>1002</v>
      </c>
      <c r="C210" s="89">
        <v>5.3405259000000003</v>
      </c>
      <c r="D210" s="90">
        <v>26</v>
      </c>
      <c r="E210" s="54"/>
      <c r="F210" s="95">
        <f t="shared" si="1"/>
        <v>1.7562567607294903E-2</v>
      </c>
      <c r="G210" s="95">
        <f t="shared" si="2"/>
        <v>5.5770055770055773E-3</v>
      </c>
    </row>
    <row r="211" spans="1:7" x14ac:dyDescent="0.25">
      <c r="A211" s="21" t="s">
        <v>1003</v>
      </c>
      <c r="B211" s="36" t="s">
        <v>1004</v>
      </c>
      <c r="C211" s="89">
        <v>3.4301919999999999</v>
      </c>
      <c r="D211" s="90">
        <v>16</v>
      </c>
      <c r="E211" s="54"/>
      <c r="F211" s="95">
        <f t="shared" si="1"/>
        <v>1.1280345800027318E-2</v>
      </c>
      <c r="G211" s="95">
        <f t="shared" si="2"/>
        <v>3.432003432003432E-3</v>
      </c>
    </row>
    <row r="212" spans="1:7" x14ac:dyDescent="0.25">
      <c r="A212" s="21" t="s">
        <v>1005</v>
      </c>
      <c r="B212" s="36" t="s">
        <v>1006</v>
      </c>
      <c r="C212" s="89">
        <v>24.0374123</v>
      </c>
      <c r="D212" s="90">
        <v>90</v>
      </c>
      <c r="E212" s="54"/>
      <c r="F212" s="95">
        <f t="shared" si="1"/>
        <v>7.9048147416188361E-2</v>
      </c>
      <c r="G212" s="95">
        <f t="shared" si="2"/>
        <v>1.9305019305019305E-2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304.08571339999992</v>
      </c>
      <c r="D214" s="43">
        <f>SUM(D190:D213)</f>
        <v>4662</v>
      </c>
      <c r="E214" s="54"/>
      <c r="F214" s="96">
        <f>SUM(F190:F213)</f>
        <v>1.0000000000000002</v>
      </c>
      <c r="G214" s="96">
        <f>SUM(G190:G213)</f>
        <v>1</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0.64896319999999996</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34.694271800000003</v>
      </c>
      <c r="D219" s="90">
        <v>966</v>
      </c>
      <c r="F219" s="95">
        <f t="shared" ref="F219:F226" si="3">IF($C$227=0,"",IF(C219="[for completion]","",C219/$C$227))</f>
        <v>0.11409372516548279</v>
      </c>
      <c r="G219" s="95">
        <f t="shared" ref="G219:G226" si="4">IF($D$227=0,"",IF(D219="[for completion]","",D219/$D$227))</f>
        <v>0.2072072072072072</v>
      </c>
    </row>
    <row r="220" spans="1:7" x14ac:dyDescent="0.25">
      <c r="A220" s="21" t="s">
        <v>1015</v>
      </c>
      <c r="B220" s="21" t="s">
        <v>1016</v>
      </c>
      <c r="C220" s="89">
        <v>30.450086599999999</v>
      </c>
      <c r="D220" s="90">
        <v>546</v>
      </c>
      <c r="F220" s="95">
        <f t="shared" si="3"/>
        <v>0.10013652489473925</v>
      </c>
      <c r="G220" s="95">
        <f t="shared" si="4"/>
        <v>0.11711711711711711</v>
      </c>
    </row>
    <row r="221" spans="1:7" x14ac:dyDescent="0.25">
      <c r="A221" s="21" t="s">
        <v>1017</v>
      </c>
      <c r="B221" s="21" t="s">
        <v>1018</v>
      </c>
      <c r="C221" s="89">
        <v>42.425002399999997</v>
      </c>
      <c r="D221" s="90">
        <v>648</v>
      </c>
      <c r="F221" s="95">
        <f t="shared" si="3"/>
        <v>0.13951659201478173</v>
      </c>
      <c r="G221" s="95">
        <f t="shared" si="4"/>
        <v>0.138996138996139</v>
      </c>
    </row>
    <row r="222" spans="1:7" x14ac:dyDescent="0.25">
      <c r="A222" s="21" t="s">
        <v>1019</v>
      </c>
      <c r="B222" s="21" t="s">
        <v>1020</v>
      </c>
      <c r="C222" s="89">
        <v>50.777581300000001</v>
      </c>
      <c r="D222" s="90">
        <v>744</v>
      </c>
      <c r="F222" s="95">
        <f t="shared" si="3"/>
        <v>0.16698443589786363</v>
      </c>
      <c r="G222" s="95">
        <f t="shared" si="4"/>
        <v>0.15958815958815958</v>
      </c>
    </row>
    <row r="223" spans="1:7" x14ac:dyDescent="0.25">
      <c r="A223" s="21" t="s">
        <v>1021</v>
      </c>
      <c r="B223" s="21" t="s">
        <v>1022</v>
      </c>
      <c r="C223" s="89">
        <v>74.557628500000007</v>
      </c>
      <c r="D223" s="90">
        <v>958</v>
      </c>
      <c r="F223" s="95">
        <f t="shared" si="3"/>
        <v>0.24518622624813721</v>
      </c>
      <c r="G223" s="95">
        <f t="shared" si="4"/>
        <v>0.2054912054912055</v>
      </c>
    </row>
    <row r="224" spans="1:7" x14ac:dyDescent="0.25">
      <c r="A224" s="21" t="s">
        <v>1023</v>
      </c>
      <c r="B224" s="21" t="s">
        <v>1024</v>
      </c>
      <c r="C224" s="89">
        <v>66.909238299999998</v>
      </c>
      <c r="D224" s="90">
        <v>754</v>
      </c>
      <c r="F224" s="95">
        <f t="shared" si="3"/>
        <v>0.22003413963085383</v>
      </c>
      <c r="G224" s="95">
        <f t="shared" si="4"/>
        <v>0.16173316173316174</v>
      </c>
    </row>
    <row r="225" spans="1:7" x14ac:dyDescent="0.25">
      <c r="A225" s="21" t="s">
        <v>1025</v>
      </c>
      <c r="B225" s="21" t="s">
        <v>1026</v>
      </c>
      <c r="C225" s="89">
        <v>1.9233823000000001</v>
      </c>
      <c r="D225" s="90">
        <v>20</v>
      </c>
      <c r="F225" s="95">
        <f t="shared" si="3"/>
        <v>6.3251320791334253E-3</v>
      </c>
      <c r="G225" s="95">
        <f t="shared" si="4"/>
        <v>4.2900042900042897E-3</v>
      </c>
    </row>
    <row r="226" spans="1:7" x14ac:dyDescent="0.25">
      <c r="A226" s="21" t="s">
        <v>1027</v>
      </c>
      <c r="B226" s="21" t="s">
        <v>1028</v>
      </c>
      <c r="C226" s="89">
        <v>2.3485220999999998</v>
      </c>
      <c r="D226" s="90">
        <v>26</v>
      </c>
      <c r="F226" s="95">
        <f t="shared" si="3"/>
        <v>7.7232240690079121E-3</v>
      </c>
      <c r="G226" s="95">
        <f t="shared" si="4"/>
        <v>5.5770055770055773E-3</v>
      </c>
    </row>
    <row r="227" spans="1:7" x14ac:dyDescent="0.25">
      <c r="A227" s="21" t="s">
        <v>1029</v>
      </c>
      <c r="B227" s="45" t="s">
        <v>271</v>
      </c>
      <c r="C227" s="89">
        <f>SUM(C219:C226)</f>
        <v>304.08571330000007</v>
      </c>
      <c r="D227" s="90">
        <f>SUM(D219:D226)</f>
        <v>4662</v>
      </c>
      <c r="F227" s="87">
        <f>SUM(F219:F226)</f>
        <v>0.99999999999999978</v>
      </c>
      <c r="G227" s="87">
        <f>SUM(G219:G226)</f>
        <v>1</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0.60624230000000001</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48.030805100000002</v>
      </c>
      <c r="D241" s="90">
        <v>1317</v>
      </c>
      <c r="F241" s="95">
        <f t="shared" ref="F241:F248" si="7">IF($C$249=0,"",IF(C241="[Mark as ND1 if not relevant]","",C241/$C$249))</f>
        <v>0.15795153476483684</v>
      </c>
      <c r="G241" s="95">
        <f t="shared" ref="G241:G248" si="8">IF($D$249=0,"",IF(D241="[Mark as ND1 if not relevant]","",D241/$D$249))</f>
        <v>0.28249678249678251</v>
      </c>
    </row>
    <row r="242" spans="1:7" x14ac:dyDescent="0.25">
      <c r="A242" s="21" t="s">
        <v>1048</v>
      </c>
      <c r="B242" s="21" t="s">
        <v>1016</v>
      </c>
      <c r="C242" s="89">
        <v>38.560723199999998</v>
      </c>
      <c r="D242" s="90">
        <v>653</v>
      </c>
      <c r="F242" s="95">
        <f t="shared" si="7"/>
        <v>0.12680873032215839</v>
      </c>
      <c r="G242" s="95">
        <f t="shared" si="8"/>
        <v>0.14006864006864006</v>
      </c>
    </row>
    <row r="243" spans="1:7" x14ac:dyDescent="0.25">
      <c r="A243" s="21" t="s">
        <v>1049</v>
      </c>
      <c r="B243" s="21" t="s">
        <v>1018</v>
      </c>
      <c r="C243" s="89">
        <v>56.3693332</v>
      </c>
      <c r="D243" s="90">
        <v>805</v>
      </c>
      <c r="F243" s="95">
        <f t="shared" si="7"/>
        <v>0.18537317194815189</v>
      </c>
      <c r="G243" s="95">
        <f t="shared" si="8"/>
        <v>0.17267267267267267</v>
      </c>
    </row>
    <row r="244" spans="1:7" x14ac:dyDescent="0.25">
      <c r="A244" s="21" t="s">
        <v>1050</v>
      </c>
      <c r="B244" s="21" t="s">
        <v>1020</v>
      </c>
      <c r="C244" s="89">
        <v>58.849452599999999</v>
      </c>
      <c r="D244" s="90">
        <v>765</v>
      </c>
      <c r="F244" s="95">
        <f t="shared" si="7"/>
        <v>0.19352915985662952</v>
      </c>
      <c r="G244" s="95">
        <f t="shared" si="8"/>
        <v>0.1640926640926641</v>
      </c>
    </row>
    <row r="245" spans="1:7" x14ac:dyDescent="0.25">
      <c r="A245" s="21" t="s">
        <v>1051</v>
      </c>
      <c r="B245" s="21" t="s">
        <v>1022</v>
      </c>
      <c r="C245" s="89">
        <v>49.239049700000002</v>
      </c>
      <c r="D245" s="90">
        <v>538</v>
      </c>
      <c r="F245" s="95">
        <f t="shared" si="7"/>
        <v>0.16192490328414419</v>
      </c>
      <c r="G245" s="95">
        <f t="shared" si="8"/>
        <v>0.1154011154011154</v>
      </c>
    </row>
    <row r="246" spans="1:7" x14ac:dyDescent="0.25">
      <c r="A246" s="21" t="s">
        <v>1052</v>
      </c>
      <c r="B246" s="21" t="s">
        <v>1024</v>
      </c>
      <c r="C246" s="89">
        <v>36.977234500000002</v>
      </c>
      <c r="D246" s="90">
        <v>395</v>
      </c>
      <c r="F246" s="95">
        <f t="shared" si="7"/>
        <v>0.1216013541408298</v>
      </c>
      <c r="G246" s="95">
        <f t="shared" si="8"/>
        <v>8.4727584727584723E-2</v>
      </c>
    </row>
    <row r="247" spans="1:7" x14ac:dyDescent="0.25">
      <c r="A247" s="21" t="s">
        <v>1053</v>
      </c>
      <c r="B247" s="21" t="s">
        <v>1026</v>
      </c>
      <c r="C247" s="89">
        <v>12.559716699999999</v>
      </c>
      <c r="D247" s="90">
        <v>145</v>
      </c>
      <c r="F247" s="95">
        <f t="shared" si="7"/>
        <v>4.1303212070799782E-2</v>
      </c>
      <c r="G247" s="95">
        <f t="shared" si="8"/>
        <v>3.1102531102531101E-2</v>
      </c>
    </row>
    <row r="248" spans="1:7" x14ac:dyDescent="0.25">
      <c r="A248" s="21" t="s">
        <v>1054</v>
      </c>
      <c r="B248" s="21" t="s">
        <v>1028</v>
      </c>
      <c r="C248" s="89">
        <v>3.4993981999999999</v>
      </c>
      <c r="D248" s="90">
        <v>44</v>
      </c>
      <c r="F248" s="95">
        <f t="shared" si="7"/>
        <v>1.1507933612449636E-2</v>
      </c>
      <c r="G248" s="95">
        <f t="shared" si="8"/>
        <v>9.4380094380094384E-3</v>
      </c>
    </row>
    <row r="249" spans="1:7" x14ac:dyDescent="0.25">
      <c r="A249" s="21" t="s">
        <v>1055</v>
      </c>
      <c r="B249" s="45" t="s">
        <v>271</v>
      </c>
      <c r="C249" s="89">
        <f>SUM(C241:C248)</f>
        <v>304.08571319999999</v>
      </c>
      <c r="D249" s="90">
        <f>SUM(D241:D248)</f>
        <v>4662</v>
      </c>
      <c r="F249" s="87">
        <f>SUM(F241:F248)</f>
        <v>1.0000000000000002</v>
      </c>
      <c r="G249" s="87">
        <f>SUM(G241:G248)</f>
        <v>1</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0.998</v>
      </c>
      <c r="E260" s="54"/>
      <c r="F260" s="54"/>
      <c r="G260" s="54"/>
    </row>
    <row r="261" spans="1:14" x14ac:dyDescent="0.25">
      <c r="A261" s="21" t="s">
        <v>1068</v>
      </c>
      <c r="B261" s="21" t="s">
        <v>1069</v>
      </c>
      <c r="C261" s="87"/>
      <c r="E261" s="54"/>
      <c r="F261" s="54"/>
    </row>
    <row r="262" spans="1:14" x14ac:dyDescent="0.25">
      <c r="A262" s="21" t="s">
        <v>1070</v>
      </c>
      <c r="B262" s="21" t="s">
        <v>1071</v>
      </c>
      <c r="C262" s="87">
        <v>2E-3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90" zoomScaleNormal="90" workbookViewId="0">
      <selection activeCell="A2" sqref="A2"/>
    </sheetView>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90" zoomScaleNormal="90" workbookViewId="0">
      <selection activeCell="A2" sqref="A2"/>
    </sheetView>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5"/>
      <c r="C2" s="148"/>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1"/>
      <c r="B5" s="133" t="s">
        <v>1581</v>
      </c>
      <c r="C5" s="144" t="s">
        <v>1582</v>
      </c>
    </row>
    <row r="6" spans="1:14" x14ac:dyDescent="0.25">
      <c r="A6" s="151"/>
      <c r="B6" s="133" t="s">
        <v>1583</v>
      </c>
      <c r="C6" s="144" t="s">
        <v>1584</v>
      </c>
    </row>
    <row r="7" spans="1:14" x14ac:dyDescent="0.25">
      <c r="A7" s="151"/>
      <c r="B7" s="133" t="s">
        <v>1585</v>
      </c>
      <c r="C7" s="144" t="s">
        <v>1586</v>
      </c>
    </row>
    <row r="8" spans="1:14" x14ac:dyDescent="0.25">
      <c r="A8" s="151"/>
      <c r="B8" s="133"/>
      <c r="C8" s="144" t="s">
        <v>1587</v>
      </c>
    </row>
    <row r="9" spans="1:14" ht="45" customHeight="1" x14ac:dyDescent="0.25">
      <c r="A9" s="151"/>
      <c r="B9" s="133" t="s">
        <v>1588</v>
      </c>
      <c r="C9" s="144" t="s">
        <v>1589</v>
      </c>
    </row>
    <row r="10" spans="1:14" x14ac:dyDescent="0.25">
      <c r="A10" s="151"/>
      <c r="B10" s="133"/>
      <c r="C10" s="144" t="s">
        <v>1590</v>
      </c>
    </row>
    <row r="11" spans="1:14" x14ac:dyDescent="0.25">
      <c r="A11" s="151"/>
      <c r="B11" s="133" t="s">
        <v>1591</v>
      </c>
      <c r="C11" s="144" t="s">
        <v>1592</v>
      </c>
    </row>
    <row r="12" spans="1:14" x14ac:dyDescent="0.25">
      <c r="A12" s="151"/>
      <c r="B12" s="133"/>
      <c r="C12" s="144" t="s">
        <v>1593</v>
      </c>
    </row>
    <row r="13" spans="1:14" x14ac:dyDescent="0.25">
      <c r="A13" s="151"/>
      <c r="B13" s="133"/>
      <c r="C13" s="144" t="s">
        <v>1594</v>
      </c>
    </row>
    <row r="14" spans="1:14" x14ac:dyDescent="0.25">
      <c r="A14" s="151"/>
      <c r="B14" s="133" t="s">
        <v>1595</v>
      </c>
      <c r="C14" s="144" t="s">
        <v>1596</v>
      </c>
    </row>
    <row r="15" spans="1:14" x14ac:dyDescent="0.25">
      <c r="A15" s="151"/>
      <c r="B15" s="133"/>
      <c r="C15" s="144" t="s">
        <v>1597</v>
      </c>
    </row>
    <row r="16" spans="1:14" ht="30" customHeight="1" x14ac:dyDescent="0.25">
      <c r="A16" s="151"/>
      <c r="B16" s="133" t="s">
        <v>1598</v>
      </c>
      <c r="C16" s="144" t="s">
        <v>1599</v>
      </c>
    </row>
    <row r="17" spans="1:3" ht="30" customHeight="1" x14ac:dyDescent="0.25">
      <c r="A17" s="151"/>
      <c r="B17" s="133" t="s">
        <v>1600</v>
      </c>
      <c r="C17" s="144" t="s">
        <v>1597</v>
      </c>
    </row>
    <row r="18" spans="1:3" x14ac:dyDescent="0.25">
      <c r="A18" s="151"/>
      <c r="B18" s="133" t="s">
        <v>1601</v>
      </c>
      <c r="C18" s="144" t="s">
        <v>1590</v>
      </c>
    </row>
    <row r="19" spans="1:3" x14ac:dyDescent="0.25">
      <c r="A19" s="151"/>
      <c r="B19" s="133"/>
      <c r="C19" s="144" t="s">
        <v>1602</v>
      </c>
    </row>
    <row r="20" spans="1:3" x14ac:dyDescent="0.25">
      <c r="A20" s="151"/>
      <c r="B20" s="133"/>
      <c r="C20" s="144" t="s">
        <v>1603</v>
      </c>
    </row>
    <row r="21" spans="1:3" x14ac:dyDescent="0.25">
      <c r="A21" s="151"/>
      <c r="B21" s="133"/>
      <c r="C21" s="144" t="s">
        <v>1604</v>
      </c>
    </row>
    <row r="22" spans="1:3" x14ac:dyDescent="0.25">
      <c r="A22" s="151"/>
      <c r="B22" s="133"/>
      <c r="C22" s="144" t="s">
        <v>1605</v>
      </c>
    </row>
    <row r="23" spans="1:3" x14ac:dyDescent="0.25">
      <c r="A23" s="151"/>
      <c r="B23" s="133"/>
      <c r="C23" s="144" t="s">
        <v>1606</v>
      </c>
    </row>
    <row r="24" spans="1:3" x14ac:dyDescent="0.25">
      <c r="A24" s="151"/>
      <c r="B24" s="133"/>
      <c r="C24" s="144" t="s">
        <v>1607</v>
      </c>
    </row>
    <row r="25" spans="1:3" x14ac:dyDescent="0.25">
      <c r="A25" s="151"/>
      <c r="B25" s="133"/>
      <c r="C25" s="144" t="s">
        <v>1608</v>
      </c>
    </row>
    <row r="26" spans="1:3" x14ac:dyDescent="0.25">
      <c r="A26" s="151"/>
      <c r="B26" s="133"/>
      <c r="C26" s="144" t="s">
        <v>1599</v>
      </c>
    </row>
    <row r="27" spans="1:3" x14ac:dyDescent="0.25">
      <c r="A27" s="151"/>
      <c r="B27" s="133" t="s">
        <v>1609</v>
      </c>
      <c r="C27" s="144" t="s">
        <v>1610</v>
      </c>
    </row>
    <row r="28" spans="1:3" x14ac:dyDescent="0.25">
      <c r="A28" s="151"/>
      <c r="B28" s="133" t="s">
        <v>1611</v>
      </c>
      <c r="C28" s="144" t="s">
        <v>1612</v>
      </c>
    </row>
    <row r="29" spans="1:3" x14ac:dyDescent="0.25">
      <c r="A29" s="151"/>
      <c r="B29" s="133" t="s">
        <v>1613</v>
      </c>
      <c r="C29" s="144" t="s">
        <v>1614</v>
      </c>
    </row>
    <row r="30" spans="1:3" x14ac:dyDescent="0.25">
      <c r="A30" s="151"/>
      <c r="B30" s="133" t="s">
        <v>1615</v>
      </c>
      <c r="C30" s="144" t="s">
        <v>1616</v>
      </c>
    </row>
    <row r="31" spans="1:3" x14ac:dyDescent="0.25">
      <c r="A31" s="151"/>
      <c r="B31" s="133" t="s">
        <v>1617</v>
      </c>
      <c r="C31" s="144" t="s">
        <v>1618</v>
      </c>
    </row>
    <row r="32" spans="1:3" ht="30" customHeight="1" x14ac:dyDescent="0.25">
      <c r="A32" s="151"/>
      <c r="B32" s="133" t="s">
        <v>1619</v>
      </c>
      <c r="C32" s="144" t="s">
        <v>1620</v>
      </c>
    </row>
    <row r="33" spans="1:14" x14ac:dyDescent="0.25">
      <c r="B33" s="149"/>
      <c r="C33" s="144"/>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50" t="s">
        <v>1622</v>
      </c>
      <c r="C35" s="38" t="s">
        <v>955</v>
      </c>
      <c r="D35" s="38" t="s">
        <v>1623</v>
      </c>
      <c r="E35" s="38" t="s">
        <v>1624</v>
      </c>
      <c r="F35" s="38" t="s">
        <v>1625</v>
      </c>
      <c r="G35" s="38" t="s">
        <v>1626</v>
      </c>
      <c r="I35" s="21"/>
      <c r="J35" s="21"/>
      <c r="K35" s="21"/>
      <c r="L35" s="19"/>
      <c r="M35" s="19"/>
      <c r="N35" s="19"/>
    </row>
    <row r="36" spans="1:14" x14ac:dyDescent="0.25">
      <c r="A36" s="133" t="s">
        <v>1627</v>
      </c>
      <c r="B36" s="152" t="s">
        <v>1628</v>
      </c>
      <c r="C36" s="153">
        <v>250000000</v>
      </c>
      <c r="D36" s="154">
        <v>45736</v>
      </c>
      <c r="E36" s="154">
        <v>47197</v>
      </c>
      <c r="F36" s="154">
        <v>47562</v>
      </c>
    </row>
    <row r="37" spans="1:14" x14ac:dyDescent="0.25">
      <c r="A37" s="133" t="s">
        <v>1629</v>
      </c>
      <c r="B37" s="146"/>
      <c r="C37" s="142"/>
      <c r="D37" s="143"/>
      <c r="E37" s="143"/>
      <c r="F37" s="143"/>
      <c r="G37" s="143"/>
    </row>
    <row r="38" spans="1:14" x14ac:dyDescent="0.25">
      <c r="A38" s="133" t="s">
        <v>1630</v>
      </c>
      <c r="B38" s="146"/>
      <c r="C38" s="134"/>
      <c r="D38" s="136"/>
      <c r="E38" s="136"/>
      <c r="F38" s="137"/>
      <c r="G38" s="137"/>
    </row>
    <row r="39" spans="1:14" x14ac:dyDescent="0.25">
      <c r="A39" s="133"/>
      <c r="B39" s="146"/>
      <c r="C39" s="134"/>
      <c r="D39" s="136"/>
      <c r="E39" s="136"/>
      <c r="F39" s="137"/>
      <c r="G39" s="137"/>
    </row>
    <row r="40" spans="1:14" s="48" customFormat="1" ht="18.75" customHeight="1" x14ac:dyDescent="0.25">
      <c r="A40" s="31"/>
      <c r="B40" s="131" t="s">
        <v>1631</v>
      </c>
      <c r="C40" s="64" t="s">
        <v>1632</v>
      </c>
      <c r="D40" s="31"/>
      <c r="E40" s="31"/>
      <c r="F40" s="31"/>
      <c r="G40" s="32"/>
      <c r="H40" s="19"/>
      <c r="I40" s="21"/>
      <c r="J40" s="21"/>
      <c r="K40" s="21"/>
      <c r="L40" s="19"/>
      <c r="M40" s="19"/>
      <c r="N40" s="19"/>
    </row>
    <row r="41" spans="1:14" x14ac:dyDescent="0.25">
      <c r="A41" s="133" t="s">
        <v>1633</v>
      </c>
      <c r="B41" s="146" t="s">
        <v>1634</v>
      </c>
      <c r="C41" s="155">
        <v>10.8888274</v>
      </c>
    </row>
    <row r="42" spans="1:14" x14ac:dyDescent="0.25">
      <c r="A42" s="133" t="s">
        <v>1635</v>
      </c>
      <c r="B42" s="147" t="s">
        <v>1636</v>
      </c>
      <c r="C42" s="156"/>
      <c r="D42" s="143"/>
      <c r="E42" s="143"/>
      <c r="F42" s="143"/>
      <c r="G42" s="143"/>
    </row>
    <row r="43" spans="1:14" x14ac:dyDescent="0.25">
      <c r="A43" s="133" t="s">
        <v>1637</v>
      </c>
      <c r="B43" s="146" t="s">
        <v>1638</v>
      </c>
      <c r="C43" s="156"/>
      <c r="D43" s="143"/>
      <c r="E43" s="143"/>
      <c r="F43" s="143"/>
      <c r="G43" s="143"/>
    </row>
    <row r="44" spans="1:14" x14ac:dyDescent="0.25">
      <c r="A44" s="133" t="s">
        <v>1639</v>
      </c>
      <c r="B44" s="146" t="s">
        <v>1640</v>
      </c>
      <c r="C44" s="156"/>
      <c r="D44" s="143"/>
      <c r="E44" s="143"/>
      <c r="F44" s="143"/>
      <c r="G44" s="143"/>
    </row>
    <row r="45" spans="1:14" x14ac:dyDescent="0.25">
      <c r="A45" s="133"/>
      <c r="B45" s="146"/>
      <c r="C45" s="134"/>
      <c r="D45" s="136"/>
      <c r="E45" s="136"/>
      <c r="F45" s="137"/>
      <c r="G45" s="137"/>
    </row>
    <row r="46" spans="1:14" s="48" customFormat="1" ht="18.75" customHeight="1" x14ac:dyDescent="0.25">
      <c r="A46" s="31"/>
      <c r="B46" s="131" t="s">
        <v>1641</v>
      </c>
      <c r="C46" s="64" t="s">
        <v>1642</v>
      </c>
      <c r="D46" s="31"/>
      <c r="E46" s="31"/>
      <c r="F46" s="31"/>
      <c r="G46" s="32"/>
      <c r="H46" s="19"/>
      <c r="I46" s="21"/>
      <c r="J46" s="21"/>
      <c r="K46" s="21"/>
      <c r="L46" s="19"/>
      <c r="M46" s="19"/>
      <c r="N46" s="19"/>
    </row>
    <row r="47" spans="1:14" x14ac:dyDescent="0.25">
      <c r="A47" s="133" t="s">
        <v>1643</v>
      </c>
      <c r="B47" t="s">
        <v>1644</v>
      </c>
      <c r="C47" s="157">
        <v>10.8888274</v>
      </c>
    </row>
    <row r="48" spans="1:14" x14ac:dyDescent="0.25">
      <c r="A48" s="133" t="s">
        <v>1645</v>
      </c>
      <c r="B48" s="147" t="s">
        <v>1646</v>
      </c>
      <c r="C48" s="157"/>
      <c r="D48" s="143"/>
      <c r="E48" s="143"/>
      <c r="F48" s="143"/>
      <c r="G48" s="143"/>
    </row>
    <row r="49" spans="1:14" x14ac:dyDescent="0.25">
      <c r="A49" s="133" t="s">
        <v>1647</v>
      </c>
      <c r="B49" s="146" t="s">
        <v>1648</v>
      </c>
      <c r="C49" s="157"/>
      <c r="D49" s="143"/>
      <c r="E49" s="143"/>
      <c r="F49" s="143"/>
      <c r="G49" s="143"/>
    </row>
    <row r="50" spans="1:14" x14ac:dyDescent="0.25">
      <c r="A50" s="133" t="s">
        <v>1649</v>
      </c>
      <c r="B50" s="146" t="s">
        <v>1650</v>
      </c>
      <c r="C50" s="157"/>
      <c r="D50" s="143"/>
      <c r="E50" s="143"/>
      <c r="F50" s="143"/>
      <c r="G50" s="143"/>
    </row>
    <row r="51" spans="1:14" s="138" customFormat="1" x14ac:dyDescent="0.25">
      <c r="A51" s="133" t="s">
        <v>1651</v>
      </c>
      <c r="B51" s="146" t="s">
        <v>1652</v>
      </c>
      <c r="C51" s="158">
        <v>12.2621214</v>
      </c>
      <c r="D51" s="135"/>
      <c r="E51" s="135"/>
      <c r="F51" s="135"/>
      <c r="G51" s="135"/>
    </row>
    <row r="52" spans="1:14" x14ac:dyDescent="0.25">
      <c r="A52" s="133" t="s">
        <v>1653</v>
      </c>
      <c r="B52" s="146" t="s">
        <v>1654</v>
      </c>
      <c r="C52" s="158"/>
      <c r="D52" s="136"/>
      <c r="E52" s="136"/>
      <c r="F52" s="137"/>
      <c r="G52" s="137"/>
    </row>
    <row r="53" spans="1:14" x14ac:dyDescent="0.25">
      <c r="A53" s="133" t="s">
        <v>1655</v>
      </c>
      <c r="B53" s="137" t="s">
        <v>1656</v>
      </c>
      <c r="C53" s="158"/>
      <c r="D53" s="137"/>
      <c r="E53" s="137"/>
      <c r="F53" s="137"/>
      <c r="G53" s="137"/>
    </row>
    <row r="54" spans="1:14" x14ac:dyDescent="0.25">
      <c r="A54" s="133" t="s">
        <v>1657</v>
      </c>
      <c r="B54" s="146" t="s">
        <v>1658</v>
      </c>
      <c r="C54" s="159" t="s">
        <v>1659</v>
      </c>
    </row>
    <row r="55" spans="1:14" x14ac:dyDescent="0.25">
      <c r="A55" s="133" t="s">
        <v>1660</v>
      </c>
      <c r="B55" s="147" t="s">
        <v>1661</v>
      </c>
      <c r="C55" s="160">
        <f>C47/'A. HTT General'!C38</f>
        <v>3.4570500140289749E-2</v>
      </c>
      <c r="D55" s="143"/>
      <c r="E55" s="143"/>
      <c r="F55" s="143"/>
      <c r="G55" s="143"/>
    </row>
    <row r="56" spans="1:14" x14ac:dyDescent="0.25">
      <c r="A56" s="133"/>
      <c r="B56" s="146"/>
      <c r="C56" s="134"/>
      <c r="D56" s="136"/>
      <c r="E56" s="136"/>
      <c r="F56" s="137"/>
      <c r="G56" s="137"/>
    </row>
    <row r="57" spans="1:14" s="48" customFormat="1" ht="18.75" customHeight="1" x14ac:dyDescent="0.25">
      <c r="A57" s="31"/>
      <c r="B57" s="131" t="s">
        <v>1662</v>
      </c>
      <c r="C57" s="64" t="s">
        <v>1663</v>
      </c>
      <c r="D57" s="31"/>
      <c r="E57" s="31"/>
      <c r="F57" s="31"/>
      <c r="G57" s="32"/>
      <c r="H57" s="19"/>
      <c r="I57" s="21"/>
      <c r="J57" s="21"/>
      <c r="K57" s="21"/>
      <c r="L57" s="19"/>
      <c r="M57" s="19"/>
      <c r="N57" s="19"/>
    </row>
    <row r="58" spans="1:14" x14ac:dyDescent="0.25">
      <c r="A58" t="s">
        <v>1664</v>
      </c>
      <c r="B58" s="146" t="s">
        <v>1665</v>
      </c>
      <c r="C58" s="161">
        <v>3.4570499999999997E-2</v>
      </c>
      <c r="D58" s="137"/>
      <c r="E58" s="137"/>
      <c r="F58" s="137"/>
      <c r="G58" s="137"/>
    </row>
    <row r="59" spans="1:14" x14ac:dyDescent="0.25">
      <c r="A59" s="133"/>
      <c r="B59" s="146"/>
      <c r="C59" s="134"/>
      <c r="D59" s="136"/>
      <c r="E59" s="136"/>
      <c r="F59" s="137"/>
      <c r="G59" s="137"/>
    </row>
    <row r="60" spans="1:14" s="48" customFormat="1" ht="18.75" customHeight="1" x14ac:dyDescent="0.25">
      <c r="A60" s="31"/>
      <c r="B60" s="131" t="s">
        <v>1666</v>
      </c>
      <c r="C60" s="64" t="s">
        <v>1667</v>
      </c>
      <c r="D60" s="31"/>
      <c r="E60" s="31"/>
      <c r="F60" s="31"/>
      <c r="G60" s="32"/>
      <c r="H60" s="19"/>
      <c r="I60" s="21"/>
      <c r="J60" s="21"/>
      <c r="K60" s="21"/>
      <c r="L60" s="19"/>
      <c r="M60" s="19"/>
      <c r="N60" s="19"/>
    </row>
    <row r="61" spans="1:14" x14ac:dyDescent="0.25">
      <c r="A61" t="s">
        <v>1668</v>
      </c>
      <c r="B61" s="146" t="s">
        <v>1669</v>
      </c>
      <c r="C61" s="156">
        <v>255.60083059999999</v>
      </c>
      <c r="D61" s="139"/>
      <c r="E61" s="139"/>
      <c r="F61" s="140"/>
    </row>
    <row r="62" spans="1:14" x14ac:dyDescent="0.25">
      <c r="A62" t="s">
        <v>1670</v>
      </c>
      <c r="B62" s="146" t="s">
        <v>1671</v>
      </c>
      <c r="C62" s="156">
        <v>12.780041499999999</v>
      </c>
    </row>
    <row r="63" spans="1:14" x14ac:dyDescent="0.25">
      <c r="A63" t="s">
        <v>1672</v>
      </c>
      <c r="B63" s="146" t="s">
        <v>1673</v>
      </c>
      <c r="C63" s="156">
        <f>IF(C61="ND2","ND2",IF(C62="ND2","ND2",C64-C61-C62))</f>
        <v>31.908164299999992</v>
      </c>
    </row>
    <row r="64" spans="1:14" x14ac:dyDescent="0.25">
      <c r="A64" t="s">
        <v>1674</v>
      </c>
      <c r="B64" s="146" t="s">
        <v>1675</v>
      </c>
      <c r="C64" s="156">
        <v>300.28903639999999</v>
      </c>
    </row>
    <row r="65" spans="1:3" x14ac:dyDescent="0.25">
      <c r="A65" t="s">
        <v>1676</v>
      </c>
      <c r="B65" s="146" t="s">
        <v>1677</v>
      </c>
      <c r="C65" s="156">
        <f>'A. HTT General'!C38</f>
        <v>314.97454060000001</v>
      </c>
    </row>
    <row r="66" spans="1:3" x14ac:dyDescent="0.25">
      <c r="B66" s="146"/>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topLeftCell="A2" zoomScale="90" zoomScaleNormal="90" workbookViewId="0">
      <selection activeCell="A3" sqref="A3"/>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9" t="s">
        <v>1678</v>
      </c>
      <c r="B1" s="170"/>
    </row>
    <row r="2" spans="1:13" ht="31.5" customHeight="1" x14ac:dyDescent="0.25">
      <c r="A2" s="18" t="s">
        <v>1679</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1680</v>
      </c>
      <c r="C6" s="25"/>
      <c r="E6" s="27"/>
      <c r="F6" s="27"/>
      <c r="G6" s="27"/>
      <c r="H6" s="19"/>
      <c r="I6" s="122"/>
      <c r="L6" s="19"/>
      <c r="M6" s="19"/>
    </row>
    <row r="7" spans="1:13" x14ac:dyDescent="0.25">
      <c r="B7" s="29" t="s">
        <v>1681</v>
      </c>
      <c r="H7" s="19"/>
      <c r="I7" s="122"/>
      <c r="L7" s="19"/>
      <c r="M7" s="19"/>
    </row>
    <row r="8" spans="1:13" x14ac:dyDescent="0.25">
      <c r="B8" s="29" t="s">
        <v>1682</v>
      </c>
      <c r="H8" s="19"/>
      <c r="I8" s="122"/>
      <c r="L8" s="19"/>
      <c r="M8" s="19"/>
    </row>
    <row r="9" spans="1:13" ht="15.75" customHeight="1" thickBot="1" x14ac:dyDescent="0.3">
      <c r="B9" s="30" t="s">
        <v>1683</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1684</v>
      </c>
      <c r="C12" s="31"/>
      <c r="D12" s="31"/>
      <c r="E12" s="31"/>
      <c r="F12" s="31"/>
      <c r="G12" s="31"/>
      <c r="H12" s="19"/>
      <c r="L12" s="19"/>
      <c r="M12" s="19"/>
    </row>
    <row r="13" spans="1:13" ht="15" customHeight="1" x14ac:dyDescent="0.25">
      <c r="A13" s="38"/>
      <c r="B13" s="39" t="s">
        <v>1685</v>
      </c>
      <c r="C13" s="38" t="s">
        <v>1686</v>
      </c>
      <c r="D13" s="38" t="s">
        <v>1687</v>
      </c>
      <c r="E13" s="40"/>
      <c r="F13" s="41"/>
      <c r="G13" s="41"/>
      <c r="H13" s="19"/>
      <c r="L13" s="19"/>
      <c r="M13" s="19"/>
    </row>
    <row r="14" spans="1:13" x14ac:dyDescent="0.25">
      <c r="A14" s="21" t="s">
        <v>1688</v>
      </c>
      <c r="B14" s="36" t="s">
        <v>1689</v>
      </c>
      <c r="C14" s="79"/>
      <c r="D14" s="79"/>
      <c r="E14" s="27"/>
      <c r="F14" s="27"/>
      <c r="G14" s="27"/>
      <c r="H14" s="19"/>
      <c r="L14" s="19"/>
      <c r="M14" s="19"/>
    </row>
    <row r="15" spans="1:13" x14ac:dyDescent="0.25">
      <c r="A15" s="21" t="s">
        <v>1690</v>
      </c>
      <c r="B15" s="36" t="s">
        <v>670</v>
      </c>
      <c r="C15" s="21" t="s">
        <v>195</v>
      </c>
      <c r="D15" s="21" t="s">
        <v>1691</v>
      </c>
      <c r="E15" s="27"/>
      <c r="F15" s="27"/>
      <c r="G15" s="27"/>
      <c r="H15" s="19"/>
      <c r="L15" s="19"/>
      <c r="M15" s="19"/>
    </row>
    <row r="16" spans="1:13" x14ac:dyDescent="0.25">
      <c r="A16" s="21" t="s">
        <v>1692</v>
      </c>
      <c r="B16" s="36" t="s">
        <v>1693</v>
      </c>
      <c r="E16" s="27"/>
      <c r="F16" s="27"/>
      <c r="G16" s="27"/>
      <c r="H16" s="19"/>
      <c r="L16" s="19"/>
      <c r="M16" s="19"/>
    </row>
    <row r="17" spans="1:13" x14ac:dyDescent="0.25">
      <c r="A17" s="21" t="s">
        <v>1694</v>
      </c>
      <c r="B17" s="36" t="s">
        <v>1695</v>
      </c>
      <c r="E17" s="27"/>
      <c r="F17" s="27"/>
      <c r="G17" s="27"/>
      <c r="H17" s="19"/>
      <c r="L17" s="19"/>
      <c r="M17" s="19"/>
    </row>
    <row r="18" spans="1:13" x14ac:dyDescent="0.25">
      <c r="A18" s="21" t="s">
        <v>1696</v>
      </c>
      <c r="B18" s="36" t="s">
        <v>1697</v>
      </c>
      <c r="E18" s="27"/>
      <c r="F18" s="27"/>
      <c r="G18" s="27"/>
      <c r="H18" s="19"/>
      <c r="L18" s="19"/>
      <c r="M18" s="19"/>
    </row>
    <row r="19" spans="1:13" x14ac:dyDescent="0.25">
      <c r="A19" s="21" t="s">
        <v>1698</v>
      </c>
      <c r="B19" s="36" t="s">
        <v>1699</v>
      </c>
      <c r="E19" s="27"/>
      <c r="F19" s="27"/>
      <c r="G19" s="27"/>
      <c r="H19" s="19"/>
      <c r="L19" s="19"/>
      <c r="M19" s="19"/>
    </row>
    <row r="20" spans="1:13" x14ac:dyDescent="0.25">
      <c r="A20" s="21" t="s">
        <v>1700</v>
      </c>
      <c r="B20" s="36" t="s">
        <v>1701</v>
      </c>
      <c r="E20" s="27"/>
      <c r="F20" s="27"/>
      <c r="G20" s="27"/>
      <c r="H20" s="19"/>
      <c r="L20" s="19"/>
      <c r="M20" s="19"/>
    </row>
    <row r="21" spans="1:13" x14ac:dyDescent="0.25">
      <c r="A21" s="21" t="s">
        <v>1702</v>
      </c>
      <c r="B21" s="36" t="s">
        <v>1703</v>
      </c>
      <c r="E21" s="27"/>
      <c r="F21" s="27"/>
      <c r="G21" s="27"/>
      <c r="H21" s="19"/>
      <c r="L21" s="19"/>
      <c r="M21" s="19"/>
    </row>
    <row r="22" spans="1:13" x14ac:dyDescent="0.25">
      <c r="A22" s="21" t="s">
        <v>1704</v>
      </c>
      <c r="B22" s="36" t="s">
        <v>1705</v>
      </c>
      <c r="E22" s="27"/>
      <c r="F22" s="27"/>
      <c r="G22" s="27"/>
      <c r="H22" s="19"/>
      <c r="L22" s="19"/>
      <c r="M22" s="19"/>
    </row>
    <row r="23" spans="1:13" x14ac:dyDescent="0.25">
      <c r="A23" s="21" t="s">
        <v>1706</v>
      </c>
      <c r="B23" s="36" t="s">
        <v>1707</v>
      </c>
      <c r="E23" s="27"/>
      <c r="F23" s="27"/>
      <c r="G23" s="27"/>
      <c r="H23" s="19"/>
      <c r="L23" s="19"/>
      <c r="M23" s="19"/>
    </row>
    <row r="24" spans="1:13" x14ac:dyDescent="0.25">
      <c r="A24" s="21" t="s">
        <v>1708</v>
      </c>
      <c r="B24" s="36" t="s">
        <v>1709</v>
      </c>
      <c r="C24" s="21" t="s">
        <v>1710</v>
      </c>
      <c r="E24" s="27"/>
      <c r="F24" s="27"/>
      <c r="G24" s="27"/>
      <c r="H24" s="19"/>
      <c r="L24" s="19"/>
      <c r="M24" s="19"/>
    </row>
    <row r="25" spans="1:13" outlineLevel="1" x14ac:dyDescent="0.25">
      <c r="A25" s="21" t="s">
        <v>1711</v>
      </c>
      <c r="B25" s="34" t="s">
        <v>1712</v>
      </c>
      <c r="E25" s="27"/>
      <c r="F25" s="27"/>
      <c r="G25" s="27"/>
      <c r="H25" s="19"/>
      <c r="L25" s="19"/>
      <c r="M25" s="19"/>
    </row>
    <row r="26" spans="1:13" outlineLevel="1" x14ac:dyDescent="0.25">
      <c r="A26" s="21" t="s">
        <v>1713</v>
      </c>
      <c r="B26" s="109"/>
      <c r="C26" s="132"/>
      <c r="D26" s="132"/>
      <c r="E26" s="27"/>
      <c r="F26" s="27"/>
      <c r="G26" s="27"/>
      <c r="H26" s="19"/>
      <c r="L26" s="19"/>
      <c r="M26" s="19"/>
    </row>
    <row r="27" spans="1:13" outlineLevel="1" x14ac:dyDescent="0.25">
      <c r="A27" s="21" t="s">
        <v>1714</v>
      </c>
      <c r="B27" s="109"/>
      <c r="C27" s="132"/>
      <c r="D27" s="132"/>
      <c r="E27" s="27"/>
      <c r="F27" s="27"/>
      <c r="G27" s="27"/>
      <c r="H27" s="19"/>
      <c r="L27" s="19"/>
      <c r="M27" s="19"/>
    </row>
    <row r="28" spans="1:13" outlineLevel="1" x14ac:dyDescent="0.25">
      <c r="A28" s="21" t="s">
        <v>1715</v>
      </c>
      <c r="B28" s="109"/>
      <c r="C28" s="132"/>
      <c r="D28" s="132"/>
      <c r="E28" s="27"/>
      <c r="F28" s="27"/>
      <c r="G28" s="27"/>
      <c r="H28" s="19"/>
      <c r="L28" s="19"/>
      <c r="M28" s="19"/>
    </row>
    <row r="29" spans="1:13" outlineLevel="1" x14ac:dyDescent="0.25">
      <c r="A29" s="21" t="s">
        <v>1716</v>
      </c>
      <c r="B29" s="109"/>
      <c r="C29" s="132"/>
      <c r="D29" s="132"/>
      <c r="E29" s="27"/>
      <c r="F29" s="27"/>
      <c r="G29" s="27"/>
      <c r="H29" s="19"/>
      <c r="L29" s="19"/>
      <c r="M29" s="19"/>
    </row>
    <row r="30" spans="1:13" outlineLevel="1" x14ac:dyDescent="0.25">
      <c r="A30" s="21" t="s">
        <v>1717</v>
      </c>
      <c r="B30" s="109"/>
      <c r="C30" s="132"/>
      <c r="D30" s="132"/>
      <c r="E30" s="27"/>
      <c r="F30" s="27"/>
      <c r="G30" s="27"/>
      <c r="H30" s="19"/>
      <c r="L30" s="19"/>
      <c r="M30" s="19"/>
    </row>
    <row r="31" spans="1:13" outlineLevel="1" x14ac:dyDescent="0.25">
      <c r="A31" s="21" t="s">
        <v>1718</v>
      </c>
      <c r="B31" s="109"/>
      <c r="C31" s="132"/>
      <c r="D31" s="132"/>
      <c r="E31" s="27"/>
      <c r="F31" s="27"/>
      <c r="G31" s="27"/>
      <c r="H31" s="19"/>
      <c r="L31" s="19"/>
      <c r="M31" s="19"/>
    </row>
    <row r="32" spans="1:13" outlineLevel="1" x14ac:dyDescent="0.25">
      <c r="A32" s="21" t="s">
        <v>1719</v>
      </c>
      <c r="B32" s="109"/>
      <c r="C32" s="132"/>
      <c r="D32" s="132"/>
      <c r="E32" s="27"/>
      <c r="F32" s="27"/>
      <c r="G32" s="27"/>
      <c r="H32" s="19"/>
      <c r="L32" s="19"/>
      <c r="M32" s="19"/>
    </row>
    <row r="33" spans="1:13" ht="18.75" customHeight="1" x14ac:dyDescent="0.25">
      <c r="A33" s="31"/>
      <c r="B33" s="131" t="s">
        <v>1682</v>
      </c>
      <c r="C33" s="31"/>
      <c r="D33" s="31"/>
      <c r="E33" s="31"/>
      <c r="F33" s="31"/>
      <c r="G33" s="31"/>
      <c r="H33" s="19"/>
      <c r="L33" s="19"/>
      <c r="M33" s="19"/>
    </row>
    <row r="34" spans="1:13" ht="15" customHeight="1" x14ac:dyDescent="0.25">
      <c r="A34" s="38"/>
      <c r="B34" s="39" t="s">
        <v>1720</v>
      </c>
      <c r="C34" s="38" t="s">
        <v>1721</v>
      </c>
      <c r="D34" s="38" t="s">
        <v>1687</v>
      </c>
      <c r="E34" s="38" t="s">
        <v>1722</v>
      </c>
      <c r="F34" s="41"/>
      <c r="G34" s="41"/>
      <c r="H34" s="19"/>
      <c r="L34" s="19"/>
      <c r="M34" s="19"/>
    </row>
    <row r="35" spans="1:13" x14ac:dyDescent="0.25">
      <c r="A35" s="21" t="s">
        <v>1723</v>
      </c>
      <c r="B35" s="36"/>
      <c r="C35" s="36"/>
      <c r="D35" s="36"/>
      <c r="E35" s="36"/>
      <c r="F35" s="80"/>
      <c r="G35" s="80"/>
      <c r="H35" s="19"/>
      <c r="L35" s="19"/>
      <c r="M35" s="19"/>
    </row>
    <row r="36" spans="1:13" x14ac:dyDescent="0.25">
      <c r="A36" s="21" t="s">
        <v>1724</v>
      </c>
      <c r="B36" s="36"/>
      <c r="H36" s="19"/>
      <c r="L36" s="19"/>
      <c r="M36" s="19"/>
    </row>
    <row r="37" spans="1:13" x14ac:dyDescent="0.25">
      <c r="A37" s="21" t="s">
        <v>1725</v>
      </c>
      <c r="B37" s="36"/>
      <c r="H37" s="19"/>
      <c r="L37" s="19"/>
      <c r="M37" s="19"/>
    </row>
    <row r="38" spans="1:13" x14ac:dyDescent="0.25">
      <c r="A38" s="21" t="s">
        <v>1726</v>
      </c>
      <c r="B38" s="36"/>
      <c r="H38" s="19"/>
      <c r="L38" s="19"/>
      <c r="M38" s="19"/>
    </row>
    <row r="39" spans="1:13" x14ac:dyDescent="0.25">
      <c r="A39" s="21" t="s">
        <v>1727</v>
      </c>
      <c r="B39" s="36"/>
      <c r="H39" s="19"/>
      <c r="L39" s="19"/>
      <c r="M39" s="19"/>
    </row>
    <row r="40" spans="1:13" x14ac:dyDescent="0.25">
      <c r="A40" s="21" t="s">
        <v>1728</v>
      </c>
      <c r="B40" s="36"/>
      <c r="H40" s="19"/>
      <c r="L40" s="19"/>
      <c r="M40" s="19"/>
    </row>
    <row r="41" spans="1:13" x14ac:dyDescent="0.25">
      <c r="A41" s="21" t="s">
        <v>1729</v>
      </c>
      <c r="B41" s="36"/>
      <c r="H41" s="19"/>
      <c r="L41" s="19"/>
      <c r="M41" s="19"/>
    </row>
    <row r="42" spans="1:13" x14ac:dyDescent="0.25">
      <c r="A42" s="21" t="s">
        <v>1730</v>
      </c>
      <c r="B42" s="36"/>
      <c r="H42" s="19"/>
      <c r="L42" s="19"/>
      <c r="M42" s="19"/>
    </row>
    <row r="43" spans="1:13" x14ac:dyDescent="0.25">
      <c r="A43" s="21" t="s">
        <v>1731</v>
      </c>
      <c r="B43" s="36"/>
      <c r="H43" s="19"/>
      <c r="L43" s="19"/>
      <c r="M43" s="19"/>
    </row>
    <row r="44" spans="1:13" x14ac:dyDescent="0.25">
      <c r="A44" s="21" t="s">
        <v>1732</v>
      </c>
      <c r="B44" s="36"/>
      <c r="H44" s="19"/>
      <c r="L44" s="19"/>
      <c r="M44" s="19"/>
    </row>
    <row r="45" spans="1:13" x14ac:dyDescent="0.25">
      <c r="A45" s="21" t="s">
        <v>1733</v>
      </c>
      <c r="B45" s="36"/>
      <c r="H45" s="19"/>
      <c r="L45" s="19"/>
      <c r="M45" s="19"/>
    </row>
    <row r="46" spans="1:13" x14ac:dyDescent="0.25">
      <c r="A46" s="21" t="s">
        <v>1734</v>
      </c>
      <c r="B46" s="36"/>
      <c r="H46" s="19"/>
      <c r="L46" s="19"/>
      <c r="M46" s="19"/>
    </row>
    <row r="47" spans="1:13" x14ac:dyDescent="0.25">
      <c r="A47" s="21" t="s">
        <v>1735</v>
      </c>
      <c r="B47" s="36"/>
      <c r="H47" s="19"/>
      <c r="L47" s="19"/>
      <c r="M47" s="19"/>
    </row>
    <row r="48" spans="1:13" x14ac:dyDescent="0.25">
      <c r="A48" s="21" t="s">
        <v>1736</v>
      </c>
      <c r="B48" s="36"/>
      <c r="H48" s="19"/>
      <c r="L48" s="19"/>
      <c r="M48" s="19"/>
    </row>
    <row r="49" spans="1:13" x14ac:dyDescent="0.25">
      <c r="A49" s="21" t="s">
        <v>1737</v>
      </c>
      <c r="B49" s="36"/>
      <c r="H49" s="19"/>
      <c r="L49" s="19"/>
      <c r="M49" s="19"/>
    </row>
    <row r="50" spans="1:13" x14ac:dyDescent="0.25">
      <c r="A50" s="21" t="s">
        <v>1738</v>
      </c>
      <c r="B50" s="36"/>
      <c r="H50" s="19"/>
      <c r="L50" s="19"/>
      <c r="M50" s="19"/>
    </row>
    <row r="51" spans="1:13" x14ac:dyDescent="0.25">
      <c r="A51" s="21" t="s">
        <v>1739</v>
      </c>
      <c r="B51" s="36"/>
      <c r="H51" s="19"/>
      <c r="L51" s="19"/>
      <c r="M51" s="19"/>
    </row>
    <row r="52" spans="1:13" x14ac:dyDescent="0.25">
      <c r="A52" s="21" t="s">
        <v>1740</v>
      </c>
      <c r="B52" s="36"/>
      <c r="H52" s="19"/>
      <c r="L52" s="19"/>
      <c r="M52" s="19"/>
    </row>
    <row r="53" spans="1:13" x14ac:dyDescent="0.25">
      <c r="A53" s="21" t="s">
        <v>1741</v>
      </c>
      <c r="B53" s="36"/>
      <c r="H53" s="19"/>
      <c r="L53" s="19"/>
      <c r="M53" s="19"/>
    </row>
    <row r="54" spans="1:13" x14ac:dyDescent="0.25">
      <c r="A54" s="21" t="s">
        <v>1742</v>
      </c>
      <c r="B54" s="36"/>
      <c r="H54" s="19"/>
      <c r="L54" s="19"/>
      <c r="M54" s="19"/>
    </row>
    <row r="55" spans="1:13" x14ac:dyDescent="0.25">
      <c r="A55" s="21" t="s">
        <v>1743</v>
      </c>
      <c r="B55" s="36"/>
      <c r="H55" s="19"/>
      <c r="L55" s="19"/>
      <c r="M55" s="19"/>
    </row>
    <row r="56" spans="1:13" x14ac:dyDescent="0.25">
      <c r="A56" s="21" t="s">
        <v>1744</v>
      </c>
      <c r="B56" s="36"/>
      <c r="H56" s="19"/>
      <c r="L56" s="19"/>
      <c r="M56" s="19"/>
    </row>
    <row r="57" spans="1:13" x14ac:dyDescent="0.25">
      <c r="A57" s="21" t="s">
        <v>1745</v>
      </c>
      <c r="B57" s="36"/>
      <c r="H57" s="19"/>
      <c r="L57" s="19"/>
      <c r="M57" s="19"/>
    </row>
    <row r="58" spans="1:13" x14ac:dyDescent="0.25">
      <c r="A58" s="21" t="s">
        <v>1746</v>
      </c>
      <c r="B58" s="36"/>
      <c r="H58" s="19"/>
      <c r="L58" s="19"/>
      <c r="M58" s="19"/>
    </row>
    <row r="59" spans="1:13" x14ac:dyDescent="0.25">
      <c r="A59" s="21" t="s">
        <v>1747</v>
      </c>
      <c r="B59" s="36"/>
      <c r="H59" s="19"/>
      <c r="L59" s="19"/>
      <c r="M59" s="19"/>
    </row>
    <row r="60" spans="1:13" outlineLevel="1" x14ac:dyDescent="0.25">
      <c r="A60" s="21" t="s">
        <v>1748</v>
      </c>
      <c r="B60" s="36"/>
      <c r="E60" s="36"/>
      <c r="F60" s="36"/>
      <c r="G60" s="36"/>
      <c r="H60" s="19"/>
      <c r="L60" s="19"/>
      <c r="M60" s="19"/>
    </row>
    <row r="61" spans="1:13" outlineLevel="1" x14ac:dyDescent="0.25">
      <c r="A61" s="21" t="s">
        <v>1749</v>
      </c>
      <c r="B61" s="36"/>
      <c r="E61" s="36"/>
      <c r="F61" s="36"/>
      <c r="G61" s="36"/>
      <c r="H61" s="19"/>
      <c r="L61" s="19"/>
      <c r="M61" s="19"/>
    </row>
    <row r="62" spans="1:13" outlineLevel="1" x14ac:dyDescent="0.25">
      <c r="A62" s="21" t="s">
        <v>1750</v>
      </c>
      <c r="B62" s="36"/>
      <c r="E62" s="36"/>
      <c r="F62" s="36"/>
      <c r="G62" s="36"/>
      <c r="H62" s="19"/>
      <c r="L62" s="19"/>
      <c r="M62" s="19"/>
    </row>
    <row r="63" spans="1:13" outlineLevel="1" x14ac:dyDescent="0.25">
      <c r="A63" s="21" t="s">
        <v>1751</v>
      </c>
      <c r="B63" s="36"/>
      <c r="E63" s="36"/>
      <c r="F63" s="36"/>
      <c r="G63" s="36"/>
      <c r="H63" s="19"/>
      <c r="L63" s="19"/>
      <c r="M63" s="19"/>
    </row>
    <row r="64" spans="1:13" outlineLevel="1" x14ac:dyDescent="0.25">
      <c r="A64" s="21" t="s">
        <v>1752</v>
      </c>
      <c r="B64" s="36"/>
      <c r="E64" s="36"/>
      <c r="F64" s="36"/>
      <c r="G64" s="36"/>
      <c r="H64" s="19"/>
      <c r="L64" s="19"/>
      <c r="M64" s="19"/>
    </row>
    <row r="65" spans="1:14" outlineLevel="1" x14ac:dyDescent="0.25">
      <c r="A65" s="21" t="s">
        <v>1753</v>
      </c>
      <c r="B65" s="36"/>
      <c r="E65" s="36"/>
      <c r="F65" s="36"/>
      <c r="G65" s="36"/>
      <c r="H65" s="19"/>
      <c r="L65" s="19"/>
      <c r="M65" s="19"/>
    </row>
    <row r="66" spans="1:14" outlineLevel="1" x14ac:dyDescent="0.25">
      <c r="A66" s="21" t="s">
        <v>1754</v>
      </c>
      <c r="B66" s="36"/>
      <c r="E66" s="36"/>
      <c r="F66" s="36"/>
      <c r="G66" s="36"/>
      <c r="H66" s="19"/>
      <c r="L66" s="19"/>
      <c r="M66" s="19"/>
    </row>
    <row r="67" spans="1:14" outlineLevel="1" x14ac:dyDescent="0.25">
      <c r="A67" s="21" t="s">
        <v>1755</v>
      </c>
      <c r="B67" s="36"/>
      <c r="E67" s="36"/>
      <c r="F67" s="36"/>
      <c r="G67" s="36"/>
      <c r="H67" s="19"/>
      <c r="L67" s="19"/>
      <c r="M67" s="19"/>
    </row>
    <row r="68" spans="1:14" outlineLevel="1" x14ac:dyDescent="0.25">
      <c r="A68" s="21" t="s">
        <v>1756</v>
      </c>
      <c r="B68" s="36"/>
      <c r="E68" s="36"/>
      <c r="F68" s="36"/>
      <c r="G68" s="36"/>
      <c r="H68" s="19"/>
      <c r="L68" s="19"/>
      <c r="M68" s="19"/>
    </row>
    <row r="69" spans="1:14" outlineLevel="1" x14ac:dyDescent="0.25">
      <c r="A69" s="21" t="s">
        <v>1757</v>
      </c>
      <c r="B69" s="36"/>
      <c r="E69" s="36"/>
      <c r="F69" s="36"/>
      <c r="G69" s="36"/>
      <c r="H69" s="19"/>
      <c r="L69" s="19"/>
      <c r="M69" s="19"/>
    </row>
    <row r="70" spans="1:14" outlineLevel="1" x14ac:dyDescent="0.25">
      <c r="A70" s="21" t="s">
        <v>1758</v>
      </c>
      <c r="B70" s="36"/>
      <c r="E70" s="36"/>
      <c r="F70" s="36"/>
      <c r="G70" s="36"/>
      <c r="H70" s="19"/>
      <c r="L70" s="19"/>
      <c r="M70" s="19"/>
    </row>
    <row r="71" spans="1:14" outlineLevel="1" x14ac:dyDescent="0.25">
      <c r="A71" s="21" t="s">
        <v>1759</v>
      </c>
      <c r="B71" s="36"/>
      <c r="E71" s="36"/>
      <c r="F71" s="36"/>
      <c r="G71" s="36"/>
      <c r="H71" s="19"/>
      <c r="L71" s="19"/>
      <c r="M71" s="19"/>
    </row>
    <row r="72" spans="1:14" outlineLevel="1" x14ac:dyDescent="0.25">
      <c r="A72" s="21" t="s">
        <v>1760</v>
      </c>
      <c r="B72" s="36"/>
      <c r="E72" s="36"/>
      <c r="F72" s="36"/>
      <c r="G72" s="36"/>
      <c r="H72" s="19"/>
      <c r="L72" s="19"/>
      <c r="M72" s="19"/>
    </row>
    <row r="73" spans="1:14" ht="37.5" customHeight="1" x14ac:dyDescent="0.25">
      <c r="A73" s="31"/>
      <c r="B73" s="131" t="s">
        <v>1683</v>
      </c>
      <c r="C73" s="31"/>
      <c r="D73" s="31"/>
      <c r="E73" s="31"/>
      <c r="F73" s="31"/>
      <c r="G73" s="31"/>
      <c r="H73" s="19"/>
    </row>
    <row r="74" spans="1:14" ht="15" customHeight="1" x14ac:dyDescent="0.25">
      <c r="A74" s="38"/>
      <c r="B74" s="39" t="s">
        <v>1761</v>
      </c>
      <c r="C74" s="38" t="s">
        <v>1762</v>
      </c>
      <c r="D74" s="38"/>
      <c r="E74" s="41"/>
      <c r="F74" s="41"/>
      <c r="G74" s="41"/>
      <c r="H74" s="48"/>
      <c r="I74" s="48"/>
      <c r="J74" s="48"/>
      <c r="K74" s="48"/>
      <c r="L74" s="48"/>
      <c r="M74" s="48"/>
      <c r="N74" s="48"/>
    </row>
    <row r="75" spans="1:14" x14ac:dyDescent="0.25">
      <c r="A75" s="21" t="s">
        <v>1763</v>
      </c>
      <c r="B75" s="21" t="s">
        <v>1764</v>
      </c>
      <c r="C75" s="125">
        <v>3.4378682</v>
      </c>
      <c r="H75" s="19"/>
    </row>
    <row r="76" spans="1:14" x14ac:dyDescent="0.25">
      <c r="A76" s="21" t="s">
        <v>1765</v>
      </c>
      <c r="B76" s="21" t="s">
        <v>1766</v>
      </c>
      <c r="C76" s="125">
        <v>22.640847099999998</v>
      </c>
      <c r="H76" s="19"/>
    </row>
    <row r="77" spans="1:14" outlineLevel="1" x14ac:dyDescent="0.25">
      <c r="A77" s="21" t="s">
        <v>1767</v>
      </c>
      <c r="H77" s="19"/>
    </row>
    <row r="78" spans="1:14" outlineLevel="1" x14ac:dyDescent="0.25">
      <c r="A78" s="21" t="s">
        <v>1768</v>
      </c>
      <c r="H78" s="19"/>
    </row>
    <row r="79" spans="1:14" outlineLevel="1" x14ac:dyDescent="0.25">
      <c r="A79" s="21" t="s">
        <v>1769</v>
      </c>
      <c r="H79" s="19"/>
    </row>
    <row r="80" spans="1:14" outlineLevel="1" x14ac:dyDescent="0.25">
      <c r="A80" s="21" t="s">
        <v>1770</v>
      </c>
      <c r="H80" s="19"/>
    </row>
    <row r="81" spans="1:8" x14ac:dyDescent="0.25">
      <c r="A81" s="38"/>
      <c r="B81" s="39" t="s">
        <v>1771</v>
      </c>
      <c r="C81" s="38" t="s">
        <v>757</v>
      </c>
      <c r="D81" s="38" t="s">
        <v>758</v>
      </c>
      <c r="E81" s="41" t="s">
        <v>1772</v>
      </c>
      <c r="F81" s="41" t="s">
        <v>1773</v>
      </c>
      <c r="G81" s="41" t="s">
        <v>1774</v>
      </c>
      <c r="H81" s="19"/>
    </row>
    <row r="82" spans="1:8" x14ac:dyDescent="0.25">
      <c r="A82" s="21" t="s">
        <v>1775</v>
      </c>
      <c r="B82" s="21" t="s">
        <v>1776</v>
      </c>
      <c r="C82" s="162">
        <v>8.3937000000000005E-3</v>
      </c>
      <c r="D82" s="21" t="s">
        <v>206</v>
      </c>
      <c r="E82" s="21" t="s">
        <v>206</v>
      </c>
      <c r="F82" s="21" t="s">
        <v>206</v>
      </c>
      <c r="G82" s="162">
        <f>C82</f>
        <v>8.3937000000000005E-3</v>
      </c>
      <c r="H82" s="19"/>
    </row>
    <row r="83" spans="1:8" x14ac:dyDescent="0.25">
      <c r="A83" s="21" t="s">
        <v>1777</v>
      </c>
      <c r="B83" s="21" t="s">
        <v>1778</v>
      </c>
      <c r="C83" s="162"/>
      <c r="D83" s="21" t="s">
        <v>206</v>
      </c>
      <c r="E83" s="21" t="s">
        <v>206</v>
      </c>
      <c r="F83" s="21" t="s">
        <v>206</v>
      </c>
      <c r="G83" s="162">
        <f>C83</f>
        <v>0</v>
      </c>
      <c r="H83" s="19"/>
    </row>
    <row r="84" spans="1:8" x14ac:dyDescent="0.25">
      <c r="A84" s="21" t="s">
        <v>1779</v>
      </c>
      <c r="B84" s="21" t="s">
        <v>1780</v>
      </c>
      <c r="C84" s="162"/>
      <c r="D84" s="21" t="s">
        <v>206</v>
      </c>
      <c r="E84" s="21" t="s">
        <v>206</v>
      </c>
      <c r="F84" s="21" t="s">
        <v>206</v>
      </c>
      <c r="G84" s="162">
        <f>C84</f>
        <v>0</v>
      </c>
      <c r="H84" s="19"/>
    </row>
    <row r="85" spans="1:8" x14ac:dyDescent="0.25">
      <c r="A85" s="21" t="s">
        <v>1781</v>
      </c>
      <c r="B85" s="21" t="s">
        <v>1782</v>
      </c>
      <c r="C85" s="162"/>
      <c r="D85" s="21" t="s">
        <v>206</v>
      </c>
      <c r="E85" s="21" t="s">
        <v>206</v>
      </c>
      <c r="F85" s="21" t="s">
        <v>206</v>
      </c>
      <c r="G85" s="162">
        <f>C85</f>
        <v>0</v>
      </c>
      <c r="H85" s="19"/>
    </row>
    <row r="86" spans="1:8" x14ac:dyDescent="0.25">
      <c r="A86" s="21" t="s">
        <v>1783</v>
      </c>
      <c r="B86" s="21" t="s">
        <v>1784</v>
      </c>
      <c r="C86" s="162"/>
      <c r="D86" s="21" t="s">
        <v>206</v>
      </c>
      <c r="E86" s="21" t="s">
        <v>206</v>
      </c>
      <c r="F86" s="21" t="s">
        <v>206</v>
      </c>
      <c r="G86" s="162">
        <f>C86</f>
        <v>0</v>
      </c>
      <c r="H86" s="19"/>
    </row>
    <row r="87" spans="1:8" outlineLevel="1" x14ac:dyDescent="0.25">
      <c r="A87" s="21" t="s">
        <v>1785</v>
      </c>
      <c r="H87" s="19"/>
    </row>
    <row r="88" spans="1:8" outlineLevel="1" x14ac:dyDescent="0.25">
      <c r="A88" s="21" t="s">
        <v>1786</v>
      </c>
      <c r="H88" s="19"/>
    </row>
    <row r="89" spans="1:8" outlineLevel="1" x14ac:dyDescent="0.25">
      <c r="A89" s="21" t="s">
        <v>1787</v>
      </c>
      <c r="H89" s="19"/>
    </row>
    <row r="90" spans="1:8" outlineLevel="1" x14ac:dyDescent="0.25">
      <c r="A90" s="21" t="s">
        <v>1788</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2025-07-02T09:57:18Z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